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44" activeTab="24"/>
  </bookViews>
  <sheets>
    <sheet name="St Leu D'esserent" sheetId="1" r:id="rId1"/>
    <sheet name="Versailles" sheetId="2" r:id="rId2"/>
    <sheet name="Choisy au bac" sheetId="3" r:id="rId3"/>
    <sheet name="Etang des bois" sheetId="4" r:id="rId4"/>
    <sheet name="Aix" sheetId="5" r:id="rId5"/>
    <sheet name="Lacanau" sheetId="6" r:id="rId6"/>
    <sheet name="Barcelone" sheetId="7" r:id="rId7"/>
    <sheet name="Vendome" sheetId="8" r:id="rId8"/>
    <sheet name="Gendarmes et les voleurs" sheetId="9" r:id="rId9"/>
    <sheet name="Belfort" sheetId="10" r:id="rId10"/>
    <sheet name="Dijon" sheetId="11" r:id="rId11"/>
    <sheet name="Pont Audemer" sheetId="12" r:id="rId12"/>
    <sheet name="Troyes" sheetId="13" r:id="rId13"/>
    <sheet name="Enghiens" sheetId="14" r:id="rId14"/>
    <sheet name="Beauvais" sheetId="15" r:id="rId15"/>
    <sheet name="Cublize" sheetId="16" r:id="rId16"/>
    <sheet name="Nice" sheetId="17" r:id="rId17"/>
    <sheet name="Deauville" sheetId="18" r:id="rId18"/>
    <sheet name="Lac du Der" sheetId="19" r:id="rId19"/>
    <sheet name="Aydat" sheetId="20" r:id="rId20"/>
    <sheet name="CAP" sheetId="21" r:id="rId21"/>
    <sheet name="Francfort" sheetId="22" r:id="rId22"/>
    <sheet name="Morvan" sheetId="23" r:id="rId23"/>
    <sheet name="Etape du tour" sheetId="24" r:id="rId24"/>
    <sheet name="Embrun" sheetId="25" r:id="rId25"/>
  </sheets>
  <calcPr calcId="145621"/>
</workbook>
</file>

<file path=xl/calcChain.xml><?xml version="1.0" encoding="utf-8"?>
<calcChain xmlns="http://schemas.openxmlformats.org/spreadsheetml/2006/main">
  <c r="I5" i="7" l="1"/>
  <c r="I6" i="7"/>
  <c r="N6" i="3"/>
  <c r="T6" i="3"/>
  <c r="N7" i="3"/>
  <c r="T7" i="3"/>
  <c r="N8" i="3"/>
  <c r="T8" i="3"/>
  <c r="N9" i="3"/>
  <c r="T9" i="3"/>
  <c r="N10" i="3"/>
  <c r="T10" i="3"/>
  <c r="K4" i="25"/>
  <c r="N4" i="25"/>
  <c r="K5" i="25"/>
  <c r="N5" i="25"/>
  <c r="K6" i="25"/>
  <c r="N6" i="25"/>
  <c r="K7" i="25"/>
  <c r="N7" i="25"/>
  <c r="K8" i="25"/>
  <c r="N8" i="25"/>
  <c r="K9" i="25"/>
  <c r="N9" i="25"/>
  <c r="K10" i="25"/>
  <c r="N10" i="25"/>
  <c r="K11" i="25"/>
  <c r="N11" i="25"/>
  <c r="K12" i="25"/>
  <c r="N12" i="25"/>
  <c r="K13" i="25"/>
  <c r="N13" i="25"/>
  <c r="K14" i="25"/>
  <c r="N14" i="25"/>
  <c r="K15" i="25"/>
  <c r="N15" i="25"/>
  <c r="K16" i="25"/>
  <c r="N16" i="25"/>
  <c r="K17" i="25"/>
  <c r="N17" i="25"/>
  <c r="K18" i="25"/>
  <c r="N18" i="25"/>
  <c r="K19" i="25"/>
  <c r="N19" i="25"/>
  <c r="K20" i="25"/>
  <c r="N20" i="25"/>
  <c r="K21" i="25"/>
  <c r="N21" i="25"/>
  <c r="K22" i="25"/>
  <c r="N22" i="25"/>
  <c r="K23" i="25"/>
  <c r="N23" i="25"/>
  <c r="D24" i="25"/>
  <c r="K24" i="25"/>
  <c r="N24" i="25"/>
  <c r="K25" i="25"/>
  <c r="K28" i="25"/>
  <c r="N28" i="25"/>
  <c r="K29" i="25"/>
  <c r="N29" i="25"/>
  <c r="K30" i="25"/>
  <c r="N30" i="25"/>
  <c r="K36" i="25"/>
  <c r="N36" i="25"/>
  <c r="K37" i="25"/>
  <c r="N37" i="25"/>
  <c r="K38" i="25"/>
  <c r="N38" i="25"/>
  <c r="K39" i="25"/>
  <c r="N39" i="25"/>
  <c r="K40" i="25"/>
  <c r="N40" i="25"/>
  <c r="F3" i="24"/>
  <c r="H5" i="23"/>
  <c r="K5" i="23"/>
  <c r="N5" i="23"/>
  <c r="H6" i="23"/>
  <c r="K6" i="23"/>
  <c r="N6" i="23"/>
  <c r="H7" i="23"/>
  <c r="K7" i="23"/>
  <c r="N7" i="23"/>
  <c r="H8" i="23"/>
  <c r="K8" i="23"/>
  <c r="N8" i="23"/>
  <c r="H9" i="23"/>
  <c r="K9" i="23"/>
  <c r="N9" i="23"/>
  <c r="H10" i="23"/>
  <c r="K10" i="23"/>
  <c r="N10" i="23"/>
  <c r="H11" i="23"/>
  <c r="K5" i="8"/>
  <c r="K6" i="8"/>
  <c r="K7" i="8"/>
  <c r="K8" i="8"/>
</calcChain>
</file>

<file path=xl/sharedStrings.xml><?xml version="1.0" encoding="utf-8"?>
<sst xmlns="http://schemas.openxmlformats.org/spreadsheetml/2006/main" count="1380" uniqueCount="657">
  <si>
    <t>TRIATHLON SAINT LEU D'ESSERENT - S</t>
  </si>
  <si>
    <t>Arrivée</t>
  </si>
  <si>
    <t>Natation</t>
  </si>
  <si>
    <t>Vélo</t>
  </si>
  <si>
    <t>Course à pied</t>
  </si>
  <si>
    <t>Clt</t>
  </si>
  <si>
    <t>Noms</t>
  </si>
  <si>
    <t>Equipe</t>
  </si>
  <si>
    <t>Dos</t>
  </si>
  <si>
    <t xml:space="preserve">Temps </t>
  </si>
  <si>
    <t>Cat</t>
  </si>
  <si>
    <t>Ecart/1er</t>
  </si>
  <si>
    <t>Moy/100</t>
  </si>
  <si>
    <t>TR1</t>
  </si>
  <si>
    <t>Moy</t>
  </si>
  <si>
    <t>FinV</t>
  </si>
  <si>
    <t>GàV</t>
  </si>
  <si>
    <t>TR2</t>
  </si>
  <si>
    <t>GàP</t>
  </si>
  <si>
    <t>ESCURAT Edwin</t>
  </si>
  <si>
    <t>TSF</t>
  </si>
  <si>
    <t>MS2</t>
  </si>
  <si>
    <t>JORON Philippe</t>
  </si>
  <si>
    <t>MV2</t>
  </si>
  <si>
    <t>PHILIPPE Perrine</t>
  </si>
  <si>
    <t>FS3</t>
  </si>
  <si>
    <t>BASTARD Vincent</t>
  </si>
  <si>
    <t>MS4</t>
  </si>
  <si>
    <t>BOILEAU Alexis</t>
  </si>
  <si>
    <t>FONQUERGNE Mehdi</t>
  </si>
  <si>
    <t>MV1</t>
  </si>
  <si>
    <t>DUBUC-OLLIVIER Thomas</t>
  </si>
  <si>
    <t>DOS SANTOS Pierre</t>
  </si>
  <si>
    <t>LARGE Melanie</t>
  </si>
  <si>
    <t>FS4</t>
  </si>
  <si>
    <t>MAILLY Pascal</t>
  </si>
  <si>
    <t>MV3</t>
  </si>
  <si>
    <t>CELLIER Laurent</t>
  </si>
  <si>
    <t>LAMARQUE Axelle</t>
  </si>
  <si>
    <t>BOURDILLAT Karine</t>
  </si>
  <si>
    <t>FV1</t>
  </si>
  <si>
    <t>GAUTHERIN Damien</t>
  </si>
  <si>
    <t>BRUNAULT Nolwenn</t>
  </si>
  <si>
    <t>GUILLOIS Amélie</t>
  </si>
  <si>
    <t>FS1</t>
  </si>
  <si>
    <t>DOS SANTOS Magali</t>
  </si>
  <si>
    <t>CHENINA Tina</t>
  </si>
  <si>
    <t>TRIATHLON VERSAILLES - S</t>
  </si>
  <si>
    <t>place</t>
  </si>
  <si>
    <t>Nom</t>
  </si>
  <si>
    <t>Prénom</t>
  </si>
  <si>
    <t>Numéro</t>
  </si>
  <si>
    <t>Catégorie</t>
  </si>
  <si>
    <t>Club</t>
  </si>
  <si>
    <t>Temps</t>
  </si>
  <si>
    <t>t1+vélo</t>
  </si>
  <si>
    <t>T2</t>
  </si>
  <si>
    <t>CAP</t>
  </si>
  <si>
    <t>PHILIPPE</t>
  </si>
  <si>
    <t>PERRINE</t>
  </si>
  <si>
    <t>SF</t>
  </si>
  <si>
    <t>TRIATHLON SANNOIS FRANCONVILLE</t>
  </si>
  <si>
    <t>LAMARQUE</t>
  </si>
  <si>
    <t>axelle</t>
  </si>
  <si>
    <t>LARGE</t>
  </si>
  <si>
    <t>melanie</t>
  </si>
  <si>
    <t>LIGER</t>
  </si>
  <si>
    <t>isabelle</t>
  </si>
  <si>
    <t>VF</t>
  </si>
  <si>
    <t>BRUNAULT</t>
  </si>
  <si>
    <t>Nolwenn</t>
  </si>
  <si>
    <t>T2 + CAP</t>
  </si>
  <si>
    <t>ASSELIN-BOULLÉ</t>
  </si>
  <si>
    <t>Pierre</t>
  </si>
  <si>
    <t>JH</t>
  </si>
  <si>
    <t>REYNES</t>
  </si>
  <si>
    <t>Arthur</t>
  </si>
  <si>
    <t>SH</t>
  </si>
  <si>
    <t>LOUIS</t>
  </si>
  <si>
    <t>David</t>
  </si>
  <si>
    <t>ESCURAT</t>
  </si>
  <si>
    <t>Edwin</t>
  </si>
  <si>
    <t>LAVAUD</t>
  </si>
  <si>
    <t>ROMUALD</t>
  </si>
  <si>
    <t>VH</t>
  </si>
  <si>
    <t>TERMINET</t>
  </si>
  <si>
    <t>alain</t>
  </si>
  <si>
    <t>TRIVIAUX</t>
  </si>
  <si>
    <t>Sebastien</t>
  </si>
  <si>
    <t>CLASSEMENT EQUIPES</t>
  </si>
  <si>
    <t>Club - Femmes</t>
  </si>
  <si>
    <t>Pts</t>
  </si>
  <si>
    <t>Club - hommes</t>
  </si>
  <si>
    <t>LES TRITONS MELDOIS</t>
  </si>
  <si>
    <t>TEAM TRIATHLON BAIE DE SOMME</t>
  </si>
  <si>
    <t>STADE FRANCAIS</t>
  </si>
  <si>
    <t>TRIATHLON CLUB ST QUENTIN EN YVEL.</t>
  </si>
  <si>
    <t>RED STAR CLUB CHAMPIGNY</t>
  </si>
  <si>
    <t>US PALAISEAU TRIATHLON</t>
  </si>
  <si>
    <t>U.S. CRETEIL TRIATHLON</t>
  </si>
  <si>
    <t>ENVY/ EPINAY SOUS SENART TRIATHLON</t>
  </si>
  <si>
    <t>VERSAILLES TRIATHLON</t>
  </si>
  <si>
    <t>ATHLETIC CLUB BOULOGNE BILLANCOURT</t>
  </si>
  <si>
    <t>COURBEVOIE TRIATHLON</t>
  </si>
  <si>
    <t>A.S. CORBEIL-ESSONNES TRIATHLON</t>
  </si>
  <si>
    <t>VALLEE DE MONTMORENCY TRIATHLON</t>
  </si>
  <si>
    <t>RMA PARIS TRIATHLON</t>
  </si>
  <si>
    <t>E.C. SARTROUVILLE</t>
  </si>
  <si>
    <t>POISSY TRIATHLON</t>
  </si>
  <si>
    <t>VILLEMOMBLE SPORTS TRIATHLON</t>
  </si>
  <si>
    <t>ISSY TRIATHLON</t>
  </si>
  <si>
    <t>TRICEPS</t>
  </si>
  <si>
    <t>UNION ATHLETIQUE SOCIETE GENERALE</t>
  </si>
  <si>
    <t>PARIS UNIVERSITE CLUB</t>
  </si>
  <si>
    <t>PARIS SPORT CLUB</t>
  </si>
  <si>
    <t>TOBESPORT</t>
  </si>
  <si>
    <t>DASSAULT SPORTS</t>
  </si>
  <si>
    <t>TRI TEAM ST GERMAIN</t>
  </si>
  <si>
    <t>TRIATHLON CHOISY AU BAC - S</t>
  </si>
  <si>
    <t>CAMBOUR Aurelien</t>
  </si>
  <si>
    <t>TRIATHLON ETANG DES BOIS - M</t>
  </si>
  <si>
    <t xml:space="preserve">Position </t>
  </si>
  <si>
    <t xml:space="preserve">Nom - Prénom </t>
  </si>
  <si>
    <t xml:space="preserve">Club </t>
  </si>
  <si>
    <t xml:space="preserve">Dossard </t>
  </si>
  <si>
    <t xml:space="preserve">Catégorie </t>
  </si>
  <si>
    <t xml:space="preserve">km/h </t>
  </si>
  <si>
    <t>Tps Natation</t>
  </si>
  <si>
    <t>T1</t>
  </si>
  <si>
    <t>Tps Velo</t>
  </si>
  <si>
    <t xml:space="preserve">Tps CaP </t>
  </si>
  <si>
    <t xml:space="preserve">ARGUELLES Gilles </t>
  </si>
  <si>
    <t xml:space="preserve">TRIATHLON SANNOIS FRANCONVILLE </t>
  </si>
  <si>
    <t xml:space="preserve">V3M (12 / 49) </t>
  </si>
  <si>
    <t xml:space="preserve">GACOUGNOLLE Jerome </t>
  </si>
  <si>
    <t xml:space="preserve">V2M (24 / 76) </t>
  </si>
  <si>
    <t xml:space="preserve">HIRSCH Sebastien </t>
  </si>
  <si>
    <t xml:space="preserve">S3M (31 / 44) </t>
  </si>
  <si>
    <t>TRIATHLON ETANG DES BOIS - S</t>
  </si>
  <si>
    <t xml:space="preserve">SUARD Jacques </t>
  </si>
  <si>
    <t xml:space="preserve">V6M (1 / 2) </t>
  </si>
  <si>
    <t>TRIATHLON Aix en Provence - L</t>
  </si>
  <si>
    <t>Country</t>
  </si>
  <si>
    <t>Div Rank</t>
  </si>
  <si>
    <t>Gender Rank</t>
  </si>
  <si>
    <t>Overall Rank</t>
  </si>
  <si>
    <t>Swim</t>
  </si>
  <si>
    <t>Bike</t>
  </si>
  <si>
    <t>Run</t>
  </si>
  <si>
    <t>Finish</t>
  </si>
  <si>
    <t xml:space="preserve">Amirault, Lucas </t>
  </si>
  <si>
    <t xml:space="preserve">FRA </t>
  </si>
  <si>
    <t xml:space="preserve">Moreau, Henry </t>
  </si>
  <si>
    <t xml:space="preserve">Guillois, Amélie </t>
  </si>
  <si>
    <t>TRIATHLON DE LACANAU - L</t>
  </si>
  <si>
    <t xml:space="preserve"> Clt </t>
  </si>
  <si>
    <t xml:space="preserve">Clt/F </t>
  </si>
  <si>
    <t xml:space="preserve">Clt/Cat </t>
  </si>
  <si>
    <t xml:space="preserve">Clt/Nat </t>
  </si>
  <si>
    <t xml:space="preserve">Clt/Vélo </t>
  </si>
  <si>
    <t xml:space="preserve">Clt/prov </t>
  </si>
  <si>
    <t>CàP</t>
  </si>
  <si>
    <t xml:space="preserve">Clt/CàP </t>
  </si>
  <si>
    <t>IP</t>
  </si>
  <si>
    <t>RALITE Tom</t>
  </si>
  <si>
    <t>TEAM OLORON TRI</t>
  </si>
  <si>
    <t>YVALUN Johan</t>
  </si>
  <si>
    <t>TRI SANNOIS FRANCONVILLE</t>
  </si>
  <si>
    <t>TRIATHLON DE BARCELONE - L</t>
  </si>
  <si>
    <t>Moyenne</t>
  </si>
  <si>
    <t>05:04:42</t>
  </si>
  <si>
    <t>Armengol, Olivier</t>
  </si>
  <si>
    <t>00:34:22</t>
  </si>
  <si>
    <t>02:50:39</t>
  </si>
  <si>
    <t>01:32:49</t>
  </si>
  <si>
    <t>06:52:50</t>
  </si>
  <si>
    <t>Schmitz, Valérie</t>
  </si>
  <si>
    <t>00:43:55</t>
  </si>
  <si>
    <t>03:47:00</t>
  </si>
  <si>
    <t>02:11:00</t>
  </si>
  <si>
    <t>TRIATHLON DE VENDOME - L</t>
  </si>
  <si>
    <t>DETANTE Nicolas</t>
  </si>
  <si>
    <t>RALITE Michel</t>
  </si>
  <si>
    <t>MV4</t>
  </si>
  <si>
    <t>LEVASSEUR Francois</t>
  </si>
  <si>
    <t>GACOUGNOLLE Jerome</t>
  </si>
  <si>
    <t>TRAIL DES GENDARMES ET DES VOLEURS 32 km D+ 1072</t>
  </si>
  <si>
    <t>Patrick PIERRE</t>
  </si>
  <si>
    <t>TRIATHLON DE BELFORT - L</t>
  </si>
  <si>
    <t>Dossard</t>
  </si>
  <si>
    <t>NAT</t>
  </si>
  <si>
    <t>VELO</t>
  </si>
  <si>
    <t>TEMPS</t>
  </si>
  <si>
    <t>CHARPENTIER</t>
  </si>
  <si>
    <t>Bruno</t>
  </si>
  <si>
    <t>CAMBOUR</t>
  </si>
  <si>
    <t>Aurelien</t>
  </si>
  <si>
    <t>BOURDILLAT</t>
  </si>
  <si>
    <t>Fabian</t>
  </si>
  <si>
    <t>FERNANDEZ</t>
  </si>
  <si>
    <t>Alain</t>
  </si>
  <si>
    <t>RALITE</t>
  </si>
  <si>
    <t>Michel</t>
  </si>
  <si>
    <t>HUBERT</t>
  </si>
  <si>
    <t>Stephane</t>
  </si>
  <si>
    <t>JACQUOT</t>
  </si>
  <si>
    <t>Jean-Marc</t>
  </si>
  <si>
    <t>RENAUD</t>
  </si>
  <si>
    <t>Jérôme</t>
  </si>
  <si>
    <t>Isabelle</t>
  </si>
  <si>
    <t>Pascal</t>
  </si>
  <si>
    <t>DNF</t>
  </si>
  <si>
    <t>ENFERT</t>
  </si>
  <si>
    <t>ROBERT</t>
  </si>
  <si>
    <t>Nicolas</t>
  </si>
  <si>
    <t>TRIATHLON DE BELFORT - Avenir 1</t>
  </si>
  <si>
    <t>Nat</t>
  </si>
  <si>
    <t>Clt/Cat</t>
  </si>
  <si>
    <t>Maelys</t>
  </si>
  <si>
    <t>MPF</t>
  </si>
  <si>
    <t>TRIATHLON DE BELFORT - Avenir 3</t>
  </si>
  <si>
    <t>Chloe</t>
  </si>
  <si>
    <t>MIF</t>
  </si>
  <si>
    <t>TRIATHLON DE DIJON</t>
  </si>
  <si>
    <t>BENJAMINS</t>
  </si>
  <si>
    <t>MERRIEN Lucile</t>
  </si>
  <si>
    <t>FBE</t>
  </si>
  <si>
    <t>MINIMES</t>
  </si>
  <si>
    <t>LENORMAND Emma</t>
  </si>
  <si>
    <t>FMI</t>
  </si>
  <si>
    <t>L</t>
  </si>
  <si>
    <t>LENORMAND Jean-christophe</t>
  </si>
  <si>
    <t>MERRIEN Philippe</t>
  </si>
  <si>
    <t>TRIATHLON PONT AUDEMER - M</t>
  </si>
  <si>
    <t>THEVENOT Virginie</t>
  </si>
  <si>
    <t>V4F</t>
  </si>
  <si>
    <t>TRIATHLON DE TROYES - L</t>
  </si>
  <si>
    <t xml:space="preserve">Clt </t>
  </si>
  <si>
    <t>MSE</t>
  </si>
  <si>
    <t>TRIATHLON D'ENGHIEN - XS</t>
  </si>
  <si>
    <t>Position</t>
  </si>
  <si>
    <t>km/h</t>
  </si>
  <si>
    <t>Velo</t>
  </si>
  <si>
    <t>CaP</t>
  </si>
  <si>
    <t>BASTARD</t>
  </si>
  <si>
    <t>Vincent</t>
  </si>
  <si>
    <t>S4M</t>
  </si>
  <si>
    <t>(6</t>
  </si>
  <si>
    <t>40)</t>
  </si>
  <si>
    <t>CELLIER</t>
  </si>
  <si>
    <t>Laurent</t>
  </si>
  <si>
    <t>(7</t>
  </si>
  <si>
    <t>VAN LIERDE</t>
  </si>
  <si>
    <t>Didier</t>
  </si>
  <si>
    <t>V4M</t>
  </si>
  <si>
    <t>(1</t>
  </si>
  <si>
    <t>12)</t>
  </si>
  <si>
    <t>VEENENDAAL</t>
  </si>
  <si>
    <t>Martin</t>
  </si>
  <si>
    <t>CAM</t>
  </si>
  <si>
    <t>6)</t>
  </si>
  <si>
    <t>TRIATHLON D'ENGHIEN - RELAI XS</t>
  </si>
  <si>
    <t>LES LOUPS DU TSF</t>
  </si>
  <si>
    <t>REH</t>
  </si>
  <si>
    <t>1)</t>
  </si>
  <si>
    <t>TRIATHLON D'ENGHIEN - M</t>
  </si>
  <si>
    <t>JURIE</t>
  </si>
  <si>
    <t>Frederic</t>
  </si>
  <si>
    <t>S3M</t>
  </si>
  <si>
    <t>(4</t>
  </si>
  <si>
    <t>69)</t>
  </si>
  <si>
    <t>DOS SANTOS</t>
  </si>
  <si>
    <t>V1M</t>
  </si>
  <si>
    <t>(3</t>
  </si>
  <si>
    <t>66)</t>
  </si>
  <si>
    <t>V3M</t>
  </si>
  <si>
    <t>29)</t>
  </si>
  <si>
    <t>LANTOINE</t>
  </si>
  <si>
    <t>V2M</t>
  </si>
  <si>
    <t>56)</t>
  </si>
  <si>
    <t>BAZIN PHILIPPE</t>
  </si>
  <si>
    <t>Perrine</t>
  </si>
  <si>
    <t>S3F</t>
  </si>
  <si>
    <t>5)</t>
  </si>
  <si>
    <t>(18</t>
  </si>
  <si>
    <t>75)</t>
  </si>
  <si>
    <t>MAILLY</t>
  </si>
  <si>
    <t>LIABASTRE</t>
  </si>
  <si>
    <t>Franck</t>
  </si>
  <si>
    <t>(24</t>
  </si>
  <si>
    <t>DUBUC OLLIVIER</t>
  </si>
  <si>
    <t>Thomas</t>
  </si>
  <si>
    <t>(34</t>
  </si>
  <si>
    <t>THEVENOT</t>
  </si>
  <si>
    <t>Virginie</t>
  </si>
  <si>
    <t>3)</t>
  </si>
  <si>
    <t>ANDREAZZOLI</t>
  </si>
  <si>
    <t>Stella</t>
  </si>
  <si>
    <t>S2F</t>
  </si>
  <si>
    <t>7)</t>
  </si>
  <si>
    <t>ORHANT</t>
  </si>
  <si>
    <t>Francois</t>
  </si>
  <si>
    <t>(36</t>
  </si>
  <si>
    <t>MEKDOUD</t>
  </si>
  <si>
    <t>(46</t>
  </si>
  <si>
    <t>Francis</t>
  </si>
  <si>
    <t>(50</t>
  </si>
  <si>
    <t>TRIATHLON DE BEAUVAIS - L</t>
  </si>
  <si>
    <t>Dossier</t>
  </si>
  <si>
    <t>AMIRAULT</t>
  </si>
  <si>
    <t>Lucas</t>
  </si>
  <si>
    <t>S1M</t>
  </si>
  <si>
    <t>LENORMAND</t>
  </si>
  <si>
    <t>Jean Christophe</t>
  </si>
  <si>
    <t>MERRIEN</t>
  </si>
  <si>
    <t>Philippe</t>
  </si>
  <si>
    <t>S2M</t>
  </si>
  <si>
    <t>JORON</t>
  </si>
  <si>
    <t>DAVOINE</t>
  </si>
  <si>
    <t>Mederic</t>
  </si>
  <si>
    <t>DENDIEN</t>
  </si>
  <si>
    <t>GAUTHERIN</t>
  </si>
  <si>
    <t>Damien</t>
  </si>
  <si>
    <t>MOREAU</t>
  </si>
  <si>
    <t>Yves</t>
  </si>
  <si>
    <t>V5M</t>
  </si>
  <si>
    <t>DE ASSUNCAO</t>
  </si>
  <si>
    <t>BRALANT</t>
  </si>
  <si>
    <t>DUMANOIS</t>
  </si>
  <si>
    <t>Paul</t>
  </si>
  <si>
    <t>CHEMIN</t>
  </si>
  <si>
    <t>Olivier</t>
  </si>
  <si>
    <t>TRIATHLON DE BEAUVAIS - RELAI L</t>
  </si>
  <si>
    <t>LES TRI MARRANTES</t>
  </si>
  <si>
    <t>Sonia</t>
  </si>
  <si>
    <t>Mélanie</t>
  </si>
  <si>
    <t>LES LIBELLULES DU TSF</t>
  </si>
  <si>
    <t>Valerie</t>
  </si>
  <si>
    <t>Carole</t>
  </si>
  <si>
    <t>TRIATHLON DE BEAUVAIS - XS</t>
  </si>
  <si>
    <t>Lucile</t>
  </si>
  <si>
    <t>BEF</t>
  </si>
  <si>
    <t>Ruben</t>
  </si>
  <si>
    <t>MIM</t>
  </si>
  <si>
    <t>Oxana</t>
  </si>
  <si>
    <t>EMONNET</t>
  </si>
  <si>
    <t>Loick</t>
  </si>
  <si>
    <t>Timeo</t>
  </si>
  <si>
    <t>BEM</t>
  </si>
  <si>
    <t>Emma</t>
  </si>
  <si>
    <t>TRIATHLON DE BEAUVAIS - S</t>
  </si>
  <si>
    <t>BERNARD</t>
  </si>
  <si>
    <t>Loic</t>
  </si>
  <si>
    <t>MATHIEU</t>
  </si>
  <si>
    <t>Bryce</t>
  </si>
  <si>
    <t>Melanie</t>
  </si>
  <si>
    <t>S4F</t>
  </si>
  <si>
    <t>LANGERON</t>
  </si>
  <si>
    <t>Julie</t>
  </si>
  <si>
    <t>SUARD</t>
  </si>
  <si>
    <t>Jacques</t>
  </si>
  <si>
    <t>V6M</t>
  </si>
  <si>
    <t>TRIATHLON DE BEAUVAIS - M</t>
  </si>
  <si>
    <t>LANGE</t>
  </si>
  <si>
    <t>Guillaume</t>
  </si>
  <si>
    <t>Magali</t>
  </si>
  <si>
    <t>V1F</t>
  </si>
  <si>
    <t>FERREIRA</t>
  </si>
  <si>
    <t>Lea</t>
  </si>
  <si>
    <t>JUF</t>
  </si>
  <si>
    <t>Karine</t>
  </si>
  <si>
    <t>TRIATHLON DE BEAUVAIS - POUSSINS</t>
  </si>
  <si>
    <t>WANNER</t>
  </si>
  <si>
    <t>Brice</t>
  </si>
  <si>
    <t>POM</t>
  </si>
  <si>
    <t>TRIATHLON DE CUBLIZE - L</t>
  </si>
  <si>
    <t>Clt/Nat</t>
  </si>
  <si>
    <t>Clt/Vélo</t>
  </si>
  <si>
    <t>Clt/prov</t>
  </si>
  <si>
    <t>Clt/CàP</t>
  </si>
  <si>
    <t>Frédéric</t>
  </si>
  <si>
    <t>MS3</t>
  </si>
  <si>
    <t>PERES</t>
  </si>
  <si>
    <t>Christophe</t>
  </si>
  <si>
    <t>RAGOT</t>
  </si>
  <si>
    <t>Fabien</t>
  </si>
  <si>
    <t>FS2</t>
  </si>
  <si>
    <t>TRIATHLON DE NICE - IRONMAN</t>
  </si>
  <si>
    <t>MOREAU Henry</t>
  </si>
  <si>
    <t>TRIATHLON DE DEAUVILLE - Distance L</t>
  </si>
  <si>
    <t>Course</t>
  </si>
  <si>
    <t>BOILEAU</t>
  </si>
  <si>
    <t>Alexis</t>
  </si>
  <si>
    <t>HIRSCH</t>
  </si>
  <si>
    <t>Sébastien</t>
  </si>
  <si>
    <t>FUSIBET</t>
  </si>
  <si>
    <t>TRIATHLON DE DEAUVILLE - Distance Olympique 750</t>
  </si>
  <si>
    <t>Clt/cat</t>
  </si>
  <si>
    <t>Chg</t>
  </si>
  <si>
    <t>Axelle</t>
  </si>
  <si>
    <t>THÉVENOT</t>
  </si>
  <si>
    <t>Célia/Léa</t>
  </si>
  <si>
    <t>TRIATHLON DU LAC DU DER - M</t>
  </si>
  <si>
    <t>Pl.</t>
  </si>
  <si>
    <t>cat.</t>
  </si>
  <si>
    <t>JULIE</t>
  </si>
  <si>
    <t>(328,-62)</t>
  </si>
  <si>
    <t>(219,+99)</t>
  </si>
  <si>
    <t>17,18</t>
  </si>
  <si>
    <t>LECOINTRE</t>
  </si>
  <si>
    <t>DAMIEN</t>
  </si>
  <si>
    <t>(335,-17)</t>
  </si>
  <si>
    <t>(325,+10)</t>
  </si>
  <si>
    <t>14,58</t>
  </si>
  <si>
    <t>TRIATHLON DE AYDAT - S</t>
  </si>
  <si>
    <t>TRIATHLON DE AYDAT - M Relai</t>
  </si>
  <si>
    <t>TEAM BROCKY</t>
  </si>
  <si>
    <t>ESCALANTE MORGADO Yacine</t>
  </si>
  <si>
    <t>REYNES Arthur</t>
  </si>
  <si>
    <t>LOUIS David</t>
  </si>
  <si>
    <t xml:space="preserve"> 37ème Foulée Royale - Dimanche 10 juin 2018</t>
  </si>
  <si>
    <t xml:space="preserve">FERREIRA Lea </t>
  </si>
  <si>
    <t xml:space="preserve">ASSOCIATION TEPA </t>
  </si>
  <si>
    <t xml:space="preserve">JUF (1 / 2) </t>
  </si>
  <si>
    <t>La Houzée Running Trail - Édition du 24/06/2018</t>
  </si>
  <si>
    <t xml:space="preserve">LARGE Melanie </t>
  </si>
  <si>
    <t xml:space="preserve">SEF (1 / 31) </t>
  </si>
  <si>
    <t>Championnats de France du 10 km Liévin du 23/06/18</t>
  </si>
  <si>
    <t>40'59'' (40'51'')</t>
  </si>
  <si>
    <t>LERIDEAU Celia</t>
  </si>
  <si>
    <t>Saint-brice Athletisme</t>
  </si>
  <si>
    <t>I-F</t>
  </si>
  <si>
    <t>SEF/94</t>
  </si>
  <si>
    <t>IR4</t>
  </si>
  <si>
    <t>IRONMAN Francfort</t>
  </si>
  <si>
    <t>Clt/CAP</t>
  </si>
  <si>
    <t>Temp</t>
  </si>
  <si>
    <t>Amirault,</t>
  </si>
  <si>
    <t>Ralite,</t>
  </si>
  <si>
    <t>Corso,</t>
  </si>
  <si>
    <t>Gérard</t>
  </si>
  <si>
    <t>L - Les portes du Morvan 3000 - 85 - 20</t>
  </si>
  <si>
    <t>Vitesse</t>
  </si>
  <si>
    <t>DETANTE</t>
  </si>
  <si>
    <t>Jerome</t>
  </si>
  <si>
    <t>COSTES</t>
  </si>
  <si>
    <t>VINCENT</t>
  </si>
  <si>
    <t>Annecy - Le Grand Bornand 164 km D+ 4017 le 08/07/2018</t>
  </si>
  <si>
    <t>Thevenot</t>
  </si>
  <si>
    <t>EMBRUMAN</t>
  </si>
  <si>
    <t>Rg</t>
  </si>
  <si>
    <t>Dos.</t>
  </si>
  <si>
    <t>NOM Prénom</t>
  </si>
  <si>
    <t>Tps</t>
  </si>
  <si>
    <t>Rg/Cat</t>
  </si>
  <si>
    <t>Rg/S</t>
  </si>
  <si>
    <t>Cycle</t>
  </si>
  <si>
    <t>Km/h</t>
  </si>
  <si>
    <t>Tour 1</t>
  </si>
  <si>
    <t>Tour 2</t>
  </si>
  <si>
    <t>Tour 3</t>
  </si>
  <si>
    <t>Bruno CHARPENTIER</t>
  </si>
  <si>
    <t>VEM</t>
  </si>
  <si>
    <t>00:56:45</t>
  </si>
  <si>
    <t>00:02:39</t>
  </si>
  <si>
    <t>06:59:15</t>
  </si>
  <si>
    <t>00:04:55</t>
  </si>
  <si>
    <t>03:34:34</t>
  </si>
  <si>
    <t>Nicolas DETANTE</t>
  </si>
  <si>
    <t>13:15:18</t>
  </si>
  <si>
    <t>01:09:33</t>
  </si>
  <si>
    <t>00:05:34</t>
  </si>
  <si>
    <t>07:38:31</t>
  </si>
  <si>
    <t>00:04:05</t>
  </si>
  <si>
    <t>04:17:33</t>
  </si>
  <si>
    <t>Aurelien CAMBOUR</t>
  </si>
  <si>
    <t>13:16:03</t>
  </si>
  <si>
    <t>SEM</t>
  </si>
  <si>
    <t>01:01:55</t>
  </si>
  <si>
    <t>00:03:49</t>
  </si>
  <si>
    <t>07:52:53</t>
  </si>
  <si>
    <t>00:04:47</t>
  </si>
  <si>
    <t>04:12:36</t>
  </si>
  <si>
    <t>Christophe PERES</t>
  </si>
  <si>
    <t>13:24:41</t>
  </si>
  <si>
    <t>01:07:47</t>
  </si>
  <si>
    <t>00:04:17</t>
  </si>
  <si>
    <t>07:36:38</t>
  </si>
  <si>
    <t>04:31:52</t>
  </si>
  <si>
    <t>Fabian BOURDILLAT</t>
  </si>
  <si>
    <t>13:25:13</t>
  </si>
  <si>
    <t>01:07:37</t>
  </si>
  <si>
    <t>00:04:13</t>
  </si>
  <si>
    <t>07:46:39</t>
  </si>
  <si>
    <t>00:06:02</t>
  </si>
  <si>
    <t>04:20:41</t>
  </si>
  <si>
    <t>Jerome RENAUD</t>
  </si>
  <si>
    <t>14:00:47</t>
  </si>
  <si>
    <t>01:13:04</t>
  </si>
  <si>
    <t>00:05:24</t>
  </si>
  <si>
    <t>07:40:07</t>
  </si>
  <si>
    <t>00:03:51</t>
  </si>
  <si>
    <t>04:58:18</t>
  </si>
  <si>
    <t>Stephane HUBERT</t>
  </si>
  <si>
    <t>14:23:10</t>
  </si>
  <si>
    <t>01:03:44</t>
  </si>
  <si>
    <t>00:03:48</t>
  </si>
  <si>
    <t>08:02:04</t>
  </si>
  <si>
    <t>00:12:58</t>
  </si>
  <si>
    <t>05:00:33</t>
  </si>
  <si>
    <t>Jean Marie BERNARD</t>
  </si>
  <si>
    <t>14:23:17</t>
  </si>
  <si>
    <t>01:22:37</t>
  </si>
  <si>
    <t>00:05:15</t>
  </si>
  <si>
    <t>08:36:21</t>
  </si>
  <si>
    <t>00:04:11</t>
  </si>
  <si>
    <t>04:14:51</t>
  </si>
  <si>
    <t>Jean Christophe LENORMAND</t>
  </si>
  <si>
    <t>14:35:13</t>
  </si>
  <si>
    <t>00:52:31</t>
  </si>
  <si>
    <t>00:04:12</t>
  </si>
  <si>
    <t>08:31:10</t>
  </si>
  <si>
    <t>00:05:54</t>
  </si>
  <si>
    <t>05:01:25</t>
  </si>
  <si>
    <t>Nicolas ROBERT</t>
  </si>
  <si>
    <t>14:37:19</t>
  </si>
  <si>
    <t>01:18:50</t>
  </si>
  <si>
    <t>00:07:35</t>
  </si>
  <si>
    <t>08:08:24</t>
  </si>
  <si>
    <t>00:07:34</t>
  </si>
  <si>
    <t>04:54:53</t>
  </si>
  <si>
    <t>Alain FERNANDEZ</t>
  </si>
  <si>
    <t>14:38:13</t>
  </si>
  <si>
    <t>01:17:18</t>
  </si>
  <si>
    <t>00:08:54</t>
  </si>
  <si>
    <t>08:36:04</t>
  </si>
  <si>
    <t>00:11:04</t>
  </si>
  <si>
    <t>04:24:51</t>
  </si>
  <si>
    <t>Sebastien HIRSCH</t>
  </si>
  <si>
    <t>14:39:16</t>
  </si>
  <si>
    <t>01:17:17</t>
  </si>
  <si>
    <t>00:05:43</t>
  </si>
  <si>
    <t>08:10:27</t>
  </si>
  <si>
    <t>00:04:51</t>
  </si>
  <si>
    <t>05:00:55</t>
  </si>
  <si>
    <t>Franck COSTES</t>
  </si>
  <si>
    <t>15:04:02</t>
  </si>
  <si>
    <t>01:27:19</t>
  </si>
  <si>
    <t>00:06:07</t>
  </si>
  <si>
    <t>08:39:16</t>
  </si>
  <si>
    <t>00:11:37</t>
  </si>
  <si>
    <t>04:39:41</t>
  </si>
  <si>
    <t>Olivier ARMENGOL</t>
  </si>
  <si>
    <t>15:04:03</t>
  </si>
  <si>
    <t>01:14:12</t>
  </si>
  <si>
    <t>00:08:30</t>
  </si>
  <si>
    <t>08:02:21</t>
  </si>
  <si>
    <t>00:12:50</t>
  </si>
  <si>
    <t>05:26:08</t>
  </si>
  <si>
    <t>Francois LEVASSEUR</t>
  </si>
  <si>
    <t>15:08:56</t>
  </si>
  <si>
    <t>01:10:15</t>
  </si>
  <si>
    <t>00:09:30</t>
  </si>
  <si>
    <t>08:56:35</t>
  </si>
  <si>
    <t>00:13:49</t>
  </si>
  <si>
    <t>04:38:45</t>
  </si>
  <si>
    <t>Cyrille GEORGES</t>
  </si>
  <si>
    <t>15:14:53</t>
  </si>
  <si>
    <t>01:08:35</t>
  </si>
  <si>
    <t>00:05:26</t>
  </si>
  <si>
    <t>08:03:53</t>
  </si>
  <si>
    <t>00:06:59</t>
  </si>
  <si>
    <t>05:49:59</t>
  </si>
  <si>
    <t>Philippe JORON</t>
  </si>
  <si>
    <t>15:18:25</t>
  </si>
  <si>
    <t>01:11:13</t>
  </si>
  <si>
    <t>00:05:14</t>
  </si>
  <si>
    <t>08:31:32</t>
  </si>
  <si>
    <t>00:07:53</t>
  </si>
  <si>
    <t>05:22:31</t>
  </si>
  <si>
    <t>Pascal MAILLY</t>
  </si>
  <si>
    <t>16:07:26</t>
  </si>
  <si>
    <t>01:18:49</t>
  </si>
  <si>
    <t>00:07:50</t>
  </si>
  <si>
    <t>08:36:25</t>
  </si>
  <si>
    <t>00:10:30</t>
  </si>
  <si>
    <t>05:53:51</t>
  </si>
  <si>
    <t>Guillaume FUSIBET</t>
  </si>
  <si>
    <t>16:23:14</t>
  </si>
  <si>
    <t>01:02:35</t>
  </si>
  <si>
    <t>00:05:25</t>
  </si>
  <si>
    <t>09:05:17</t>
  </si>
  <si>
    <t>00:10:19</t>
  </si>
  <si>
    <t>05:59:36</t>
  </si>
  <si>
    <t>Jean Marc JACQUOT</t>
  </si>
  <si>
    <t>16:38:59</t>
  </si>
  <si>
    <t>01:12:30</t>
  </si>
  <si>
    <t>09:31:57</t>
  </si>
  <si>
    <t>00:12:43</t>
  </si>
  <si>
    <t>05:35:53</t>
  </si>
  <si>
    <t>Isabelle LIGER (DNF)</t>
  </si>
  <si>
    <t>VEF</t>
  </si>
  <si>
    <t>01:11:11</t>
  </si>
  <si>
    <t>00:05:03</t>
  </si>
  <si>
    <t>10:10:16</t>
  </si>
  <si>
    <t>00:07:15</t>
  </si>
  <si>
    <t>05:50:53</t>
  </si>
  <si>
    <t>Vincent BASTARD</t>
  </si>
  <si>
    <t>01:06:37</t>
  </si>
  <si>
    <t>00:10:09</t>
  </si>
  <si>
    <t>09:12:41</t>
  </si>
  <si>
    <t>99:99:99</t>
  </si>
  <si>
    <t>Virgil CASSIER</t>
  </si>
  <si>
    <t>01:42:20</t>
  </si>
  <si>
    <t>00:06:12</t>
  </si>
  <si>
    <t>M EMBRUN</t>
  </si>
  <si>
    <t>Henry MOREAU</t>
  </si>
  <si>
    <t>02:35:01</t>
  </si>
  <si>
    <t>00:22:58</t>
  </si>
  <si>
    <t>00:01:41</t>
  </si>
  <si>
    <t>01:29:31</t>
  </si>
  <si>
    <t>00:00:00</t>
  </si>
  <si>
    <t>00:40:50</t>
  </si>
  <si>
    <t>Karine BOURDILLAT</t>
  </si>
  <si>
    <t>03:21:18</t>
  </si>
  <si>
    <t>00:28:01</t>
  </si>
  <si>
    <t>00:03:03</t>
  </si>
  <si>
    <t>01:55:11</t>
  </si>
  <si>
    <t>00:02:17</t>
  </si>
  <si>
    <t>00:52:44</t>
  </si>
  <si>
    <t>Melanie LARGE</t>
  </si>
  <si>
    <t>03:32:09</t>
  </si>
  <si>
    <t>SEF</t>
  </si>
  <si>
    <t>00:30:49</t>
  </si>
  <si>
    <t>00:03:06</t>
  </si>
  <si>
    <t>01:58:34</t>
  </si>
  <si>
    <t>00:02:04</t>
  </si>
  <si>
    <t>00:57:33</t>
  </si>
  <si>
    <t>Nolwenn BRUNAULT</t>
  </si>
  <si>
    <t>03:33:46</t>
  </si>
  <si>
    <t>00:32:42</t>
  </si>
  <si>
    <t>00:02:08</t>
  </si>
  <si>
    <t>02:01:01</t>
  </si>
  <si>
    <t>00:01:44</t>
  </si>
  <si>
    <t>00:56:09</t>
  </si>
  <si>
    <t>Pascal LIGER</t>
  </si>
  <si>
    <t>03:49:53</t>
  </si>
  <si>
    <t>00:33:01</t>
  </si>
  <si>
    <t>00:03:23</t>
  </si>
  <si>
    <t>02:07:46</t>
  </si>
  <si>
    <t>00:03:14</t>
  </si>
  <si>
    <t>01:02:26</t>
  </si>
  <si>
    <t>Tom RALITE</t>
  </si>
  <si>
    <t>30 km</t>
  </si>
  <si>
    <t>Diego VAN LOOY</t>
  </si>
  <si>
    <t>98 km</t>
  </si>
  <si>
    <t>Olivier MOREAU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</si>
</sst>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;@"/>
    <numFmt numFmtId="165" formatCode="h:mm:ss.0"/>
    <numFmt numFmtId="166" formatCode="h:mm:ss"/>
  </numFmts>
  <fonts count="15" x14ac:knownFonts="1">
    <font>
      <sz val="10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9"/>
      <color indexed="55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i/>
      <sz val="12"/>
      <name val="Arial"/>
      <family val="2"/>
    </font>
    <font>
      <sz val="10"/>
      <color indexed="9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indexed="58"/>
        <bgColor indexed="59"/>
      </patternFill>
    </fill>
    <fill>
      <patternFill patternType="solid">
        <fgColor indexed="45"/>
        <bgColor indexed="47"/>
      </patternFill>
    </fill>
    <fill>
      <patternFill patternType="solid">
        <fgColor indexed="22"/>
        <bgColor indexed="45"/>
      </patternFill>
    </fill>
    <fill>
      <patternFill patternType="solid">
        <fgColor indexed="13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13"/>
      </patternFill>
    </fill>
    <fill>
      <patternFill patternType="solid">
        <fgColor indexed="50"/>
        <bgColor indexed="55"/>
      </patternFill>
    </fill>
    <fill>
      <patternFill patternType="solid">
        <fgColor indexed="29"/>
        <bgColor indexed="52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45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/>
    <xf numFmtId="165" fontId="4" fillId="2" borderId="1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45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165" fontId="2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4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165" fontId="2" fillId="3" borderId="1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45" fontId="2" fillId="3" borderId="1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21" fontId="0" fillId="0" borderId="1" xfId="0" applyNumberForma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" xfId="0" applyFont="1" applyFill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21" fontId="8" fillId="0" borderId="2" xfId="0" applyNumberFormat="1" applyFont="1" applyBorder="1" applyAlignment="1">
      <alignment horizontal="center"/>
    </xf>
    <xf numFmtId="0" fontId="9" fillId="0" borderId="0" xfId="0" applyFont="1"/>
    <xf numFmtId="0" fontId="10" fillId="4" borderId="2" xfId="0" applyFont="1" applyFill="1" applyBorder="1"/>
    <xf numFmtId="0" fontId="10" fillId="4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/>
    <xf numFmtId="0" fontId="0" fillId="5" borderId="2" xfId="0" applyFill="1" applyBorder="1" applyAlignment="1">
      <alignment horizontal="center"/>
    </xf>
    <xf numFmtId="0" fontId="0" fillId="5" borderId="2" xfId="0" applyFont="1" applyFill="1" applyBorder="1"/>
    <xf numFmtId="0" fontId="8" fillId="5" borderId="2" xfId="0" applyFont="1" applyFill="1" applyBorder="1" applyAlignment="1">
      <alignment horizontal="center"/>
    </xf>
    <xf numFmtId="0" fontId="8" fillId="5" borderId="2" xfId="0" applyFont="1" applyFill="1" applyBorder="1"/>
    <xf numFmtId="0" fontId="2" fillId="0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1" fontId="11" fillId="0" borderId="1" xfId="0" applyNumberFormat="1" applyFon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21" fontId="0" fillId="3" borderId="1" xfId="0" applyNumberFormat="1" applyFill="1" applyBorder="1" applyAlignment="1">
      <alignment horizontal="center"/>
    </xf>
    <xf numFmtId="21" fontId="1" fillId="3" borderId="1" xfId="0" applyNumberFormat="1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49" fontId="0" fillId="7" borderId="1" xfId="0" applyNumberFormat="1" applyFont="1" applyFill="1" applyBorder="1" applyAlignment="1">
      <alignment horizontal="center"/>
    </xf>
    <xf numFmtId="2" fontId="12" fillId="7" borderId="1" xfId="0" applyNumberFormat="1" applyFont="1" applyFill="1" applyBorder="1" applyAlignment="1">
      <alignment horizontal="center"/>
    </xf>
    <xf numFmtId="21" fontId="0" fillId="7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46" fontId="0" fillId="0" borderId="1" xfId="0" applyNumberFormat="1" applyFill="1" applyBorder="1" applyAlignment="1">
      <alignment horizontal="center"/>
    </xf>
    <xf numFmtId="46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46" fontId="0" fillId="7" borderId="1" xfId="0" applyNumberFormat="1" applyFill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3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166" fontId="3" fillId="7" borderId="1" xfId="0" applyNumberFormat="1" applyFont="1" applyFill="1" applyBorder="1" applyAlignment="1">
      <alignment horizontal="center"/>
    </xf>
    <xf numFmtId="45" fontId="2" fillId="7" borderId="1" xfId="0" applyNumberFormat="1" applyFont="1" applyFill="1" applyBorder="1" applyAlignment="1">
      <alignment horizontal="center"/>
    </xf>
    <xf numFmtId="166" fontId="2" fillId="7" borderId="1" xfId="0" applyNumberFormat="1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0" fontId="2" fillId="7" borderId="1" xfId="0" applyNumberFormat="1" applyFont="1" applyFill="1" applyBorder="1" applyAlignment="1">
      <alignment horizontal="center"/>
    </xf>
    <xf numFmtId="21" fontId="1" fillId="6" borderId="1" xfId="0" applyNumberFormat="1" applyFont="1" applyFill="1" applyBorder="1" applyAlignment="1">
      <alignment horizontal="center"/>
    </xf>
    <xf numFmtId="21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21" fontId="0" fillId="7" borderId="1" xfId="0" applyNumberFormat="1" applyFont="1" applyFill="1" applyBorder="1" applyAlignment="1">
      <alignment horizontal="right"/>
    </xf>
    <xf numFmtId="0" fontId="0" fillId="7" borderId="1" xfId="0" applyFont="1" applyFill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7" borderId="1" xfId="0" applyFont="1" applyFill="1" applyBorder="1" applyAlignment="1">
      <alignment horizontal="right"/>
    </xf>
    <xf numFmtId="166" fontId="0" fillId="0" borderId="1" xfId="0" applyNumberFormat="1" applyBorder="1" applyAlignment="1">
      <alignment horizontal="center"/>
    </xf>
    <xf numFmtId="166" fontId="0" fillId="7" borderId="1" xfId="0" applyNumberFormat="1" applyFill="1" applyBorder="1" applyAlignment="1">
      <alignment horizontal="center"/>
    </xf>
    <xf numFmtId="47" fontId="0" fillId="7" borderId="1" xfId="0" applyNumberForma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7" borderId="1" xfId="0" applyFont="1" applyFill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4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5" fontId="0" fillId="7" borderId="1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12" fillId="6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21" fontId="0" fillId="0" borderId="3" xfId="0" applyNumberFormat="1" applyBorder="1" applyAlignment="1">
      <alignment horizontal="center"/>
    </xf>
    <xf numFmtId="21" fontId="0" fillId="0" borderId="0" xfId="0" applyNumberFormat="1" applyFont="1" applyAlignment="1">
      <alignment horizontal="center" wrapText="1"/>
    </xf>
    <xf numFmtId="21" fontId="0" fillId="0" borderId="0" xfId="0" applyNumberFormat="1"/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1" fontId="12" fillId="0" borderId="0" xfId="0" applyNumberFormat="1" applyFont="1" applyFill="1" applyBorder="1" applyAlignment="1" applyProtection="1">
      <alignment horizontal="center" vertical="center" wrapText="1"/>
    </xf>
    <xf numFmtId="21" fontId="0" fillId="0" borderId="0" xfId="0" applyNumberFormat="1" applyBorder="1" applyAlignment="1">
      <alignment horizontal="center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21" fontId="12" fillId="0" borderId="4" xfId="0" applyNumberFormat="1" applyFont="1" applyFill="1" applyBorder="1" applyAlignment="1" applyProtection="1">
      <alignment horizontal="center" vertical="center" wrapText="1"/>
    </xf>
    <xf numFmtId="2" fontId="12" fillId="0" borderId="4" xfId="0" applyNumberFormat="1" applyFont="1" applyFill="1" applyBorder="1" applyAlignment="1">
      <alignment horizontal="center"/>
    </xf>
    <xf numFmtId="2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4" fillId="11" borderId="4" xfId="0" applyNumberFormat="1" applyFont="1" applyFill="1" applyBorder="1" applyAlignment="1" applyProtection="1">
      <alignment horizontal="center" vertical="center" wrapText="1"/>
    </xf>
    <xf numFmtId="21" fontId="12" fillId="12" borderId="4" xfId="0" applyNumberFormat="1" applyFont="1" applyFill="1" applyBorder="1" applyAlignment="1" applyProtection="1">
      <alignment horizontal="center" vertical="center" wrapText="1"/>
    </xf>
    <xf numFmtId="0" fontId="12" fillId="11" borderId="4" xfId="0" applyNumberFormat="1" applyFont="1" applyFill="1" applyBorder="1" applyAlignment="1" applyProtection="1">
      <alignment horizontal="center" vertical="center" wrapText="1"/>
    </xf>
    <xf numFmtId="21" fontId="12" fillId="11" borderId="4" xfId="0" applyNumberFormat="1" applyFont="1" applyFill="1" applyBorder="1" applyAlignment="1" applyProtection="1">
      <alignment horizontal="center" vertical="center" wrapText="1"/>
    </xf>
    <xf numFmtId="21" fontId="0" fillId="0" borderId="4" xfId="0" applyNumberFormat="1" applyFont="1" applyBorder="1" applyAlignment="1">
      <alignment horizont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2" fillId="12" borderId="4" xfId="0" applyNumberFormat="1" applyFont="1" applyFill="1" applyBorder="1" applyAlignment="1" applyProtection="1">
      <alignment horizontal="center" vertical="center" wrapText="1"/>
    </xf>
    <xf numFmtId="21" fontId="0" fillId="0" borderId="4" xfId="0" applyNumberForma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164" fontId="3" fillId="9" borderId="0" xfId="0" applyNumberFormat="1" applyFont="1" applyFill="1" applyBorder="1" applyAlignment="1">
      <alignment horizontal="center"/>
    </xf>
    <xf numFmtId="166" fontId="3" fillId="9" borderId="0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6B9B8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3"/>
  <sheetViews>
    <sheetView workbookViewId="0">
      <selection activeCell="A3" sqref="A3"/>
    </sheetView>
  </sheetViews>
  <sheetFormatPr baseColWidth="10" defaultRowHeight="12.75" x14ac:dyDescent="0.2"/>
  <cols>
    <col min="1" max="1" width="3.5703125" customWidth="1"/>
    <col min="2" max="2" width="21.7109375" customWidth="1"/>
    <col min="3" max="4" width="6.7109375" customWidth="1"/>
    <col min="5" max="5" width="9.85546875" customWidth="1"/>
    <col min="6" max="6" width="6.7109375" style="1" customWidth="1"/>
    <col min="7" max="7" width="6.7109375" customWidth="1"/>
    <col min="8" max="8" width="10.42578125" customWidth="1"/>
    <col min="9" max="22" width="6.7109375" customWidth="1"/>
  </cols>
  <sheetData>
    <row r="2" spans="1:22" x14ac:dyDescent="0.2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4" spans="1:22" x14ac:dyDescent="0.2">
      <c r="A4" s="3"/>
      <c r="B4" s="4"/>
      <c r="C4" s="4"/>
      <c r="D4" s="5"/>
      <c r="E4" s="143" t="s">
        <v>1</v>
      </c>
      <c r="F4" s="143"/>
      <c r="G4" s="143"/>
      <c r="H4" s="6"/>
      <c r="I4" s="144" t="s">
        <v>2</v>
      </c>
      <c r="J4" s="144"/>
      <c r="K4" s="144"/>
      <c r="L4" s="7"/>
      <c r="M4" s="144" t="s">
        <v>3</v>
      </c>
      <c r="N4" s="144"/>
      <c r="O4" s="144"/>
      <c r="P4" s="144"/>
      <c r="Q4" s="144"/>
      <c r="R4" s="7"/>
      <c r="S4" s="144" t="s">
        <v>4</v>
      </c>
      <c r="T4" s="144"/>
      <c r="U4" s="144"/>
      <c r="V4" s="144"/>
    </row>
    <row r="5" spans="1:22" x14ac:dyDescent="0.2">
      <c r="A5" s="8" t="s">
        <v>5</v>
      </c>
      <c r="B5" s="8" t="s">
        <v>6</v>
      </c>
      <c r="C5" s="8" t="s">
        <v>7</v>
      </c>
      <c r="D5" s="9" t="s">
        <v>8</v>
      </c>
      <c r="E5" s="10" t="s">
        <v>9</v>
      </c>
      <c r="F5" s="11" t="s">
        <v>5</v>
      </c>
      <c r="G5" s="12" t="s">
        <v>10</v>
      </c>
      <c r="H5" s="13" t="s">
        <v>11</v>
      </c>
      <c r="I5" s="14" t="s">
        <v>9</v>
      </c>
      <c r="J5" s="15" t="s">
        <v>12</v>
      </c>
      <c r="K5" s="16" t="s">
        <v>5</v>
      </c>
      <c r="L5" s="14" t="s">
        <v>13</v>
      </c>
      <c r="M5" s="14" t="s">
        <v>9</v>
      </c>
      <c r="N5" s="17" t="s">
        <v>14</v>
      </c>
      <c r="O5" s="16" t="s">
        <v>5</v>
      </c>
      <c r="P5" s="16" t="s">
        <v>15</v>
      </c>
      <c r="Q5" s="8" t="s">
        <v>16</v>
      </c>
      <c r="R5" s="14" t="s">
        <v>17</v>
      </c>
      <c r="S5" s="14" t="s">
        <v>9</v>
      </c>
      <c r="T5" s="17" t="s">
        <v>14</v>
      </c>
      <c r="U5" s="16" t="s">
        <v>5</v>
      </c>
      <c r="V5" s="8" t="s">
        <v>18</v>
      </c>
    </row>
    <row r="6" spans="1:22" x14ac:dyDescent="0.2">
      <c r="A6" s="18">
        <v>47</v>
      </c>
      <c r="B6" s="19" t="s">
        <v>19</v>
      </c>
      <c r="C6" s="19" t="s">
        <v>20</v>
      </c>
      <c r="D6" s="20">
        <v>41</v>
      </c>
      <c r="E6" s="21">
        <v>4.8679629629629628E-2</v>
      </c>
      <c r="F6" s="20">
        <v>9</v>
      </c>
      <c r="G6" s="22" t="s">
        <v>21</v>
      </c>
      <c r="H6" s="23">
        <v>8.103680555555548E-3</v>
      </c>
      <c r="I6" s="24">
        <v>7.8534953703703891E-3</v>
      </c>
      <c r="J6" s="25">
        <v>9.8168692129629864E-4</v>
      </c>
      <c r="K6" s="18">
        <v>23</v>
      </c>
      <c r="L6" s="26">
        <v>8.2844907407403356E-4</v>
      </c>
      <c r="M6" s="24">
        <v>2.3981458333333316E-2</v>
      </c>
      <c r="N6" s="27">
        <v>36.486521705136809</v>
      </c>
      <c r="O6" s="18">
        <v>48</v>
      </c>
      <c r="P6" s="20">
        <v>20</v>
      </c>
      <c r="Q6" s="28">
        <v>3</v>
      </c>
      <c r="R6" s="26">
        <v>4.8337962962968772E-4</v>
      </c>
      <c r="S6" s="24">
        <v>1.5532847222222201E-2</v>
      </c>
      <c r="T6" s="27">
        <v>13.412436905661407</v>
      </c>
      <c r="U6" s="18">
        <v>135</v>
      </c>
      <c r="V6" s="28">
        <v>-27</v>
      </c>
    </row>
    <row r="7" spans="1:22" x14ac:dyDescent="0.2">
      <c r="A7" s="29">
        <v>78</v>
      </c>
      <c r="B7" s="30" t="s">
        <v>22</v>
      </c>
      <c r="C7" s="30" t="s">
        <v>20</v>
      </c>
      <c r="D7" s="31">
        <v>44</v>
      </c>
      <c r="E7" s="32">
        <v>5.0016168981481479E-2</v>
      </c>
      <c r="F7" s="31">
        <v>12</v>
      </c>
      <c r="G7" s="33" t="s">
        <v>23</v>
      </c>
      <c r="H7" s="34">
        <v>9.4402199074073989E-3</v>
      </c>
      <c r="I7" s="35">
        <v>9.2835532407407051E-3</v>
      </c>
      <c r="J7" s="36">
        <v>1.1604441550925881E-3</v>
      </c>
      <c r="K7" s="29">
        <v>106</v>
      </c>
      <c r="L7" s="37">
        <v>1.6151041666667143E-3</v>
      </c>
      <c r="M7" s="35">
        <v>2.4843912037037008E-2</v>
      </c>
      <c r="N7" s="38">
        <v>35.219896073354327</v>
      </c>
      <c r="O7" s="29">
        <v>101</v>
      </c>
      <c r="P7" s="31">
        <v>106</v>
      </c>
      <c r="Q7" s="39">
        <v>0</v>
      </c>
      <c r="R7" s="37">
        <v>7.0300925925925739E-4</v>
      </c>
      <c r="S7" s="35">
        <v>1.3570590277777794E-2</v>
      </c>
      <c r="T7" s="38">
        <v>15.351825459979052</v>
      </c>
      <c r="U7" s="29">
        <v>29</v>
      </c>
      <c r="V7" s="39">
        <v>28</v>
      </c>
    </row>
    <row r="8" spans="1:22" x14ac:dyDescent="0.2">
      <c r="A8" s="29">
        <v>82</v>
      </c>
      <c r="B8" s="30" t="s">
        <v>24</v>
      </c>
      <c r="C8" s="30" t="s">
        <v>20</v>
      </c>
      <c r="D8" s="31">
        <v>301</v>
      </c>
      <c r="E8" s="32">
        <v>5.0143854166666613E-2</v>
      </c>
      <c r="F8" s="31">
        <v>2</v>
      </c>
      <c r="G8" s="33" t="s">
        <v>25</v>
      </c>
      <c r="H8" s="34">
        <v>9.5679050925925324E-3</v>
      </c>
      <c r="I8" s="35">
        <v>8.3787268518518143E-3</v>
      </c>
      <c r="J8" s="36">
        <v>1.0473408564814768E-3</v>
      </c>
      <c r="K8" s="29">
        <v>38</v>
      </c>
      <c r="L8" s="37">
        <v>9.3496527777775507E-4</v>
      </c>
      <c r="M8" s="35">
        <v>2.4930104166666689E-2</v>
      </c>
      <c r="N8" s="38">
        <v>35.098128517647226</v>
      </c>
      <c r="O8" s="29">
        <v>107</v>
      </c>
      <c r="P8" s="31">
        <v>71</v>
      </c>
      <c r="Q8" s="39">
        <v>-33</v>
      </c>
      <c r="R8" s="37">
        <v>4.8113425925927489E-4</v>
      </c>
      <c r="S8" s="35">
        <v>1.5418923611111079E-2</v>
      </c>
      <c r="T8" s="38">
        <v>13.511535473410452</v>
      </c>
      <c r="U8" s="29">
        <v>123</v>
      </c>
      <c r="V8" s="39">
        <v>-11</v>
      </c>
    </row>
    <row r="9" spans="1:22" x14ac:dyDescent="0.2">
      <c r="A9" s="18">
        <v>87</v>
      </c>
      <c r="B9" s="19" t="s">
        <v>26</v>
      </c>
      <c r="C9" s="19" t="s">
        <v>20</v>
      </c>
      <c r="D9" s="20">
        <v>43</v>
      </c>
      <c r="E9" s="21">
        <v>5.0506944444444424E-2</v>
      </c>
      <c r="F9" s="20">
        <v>11</v>
      </c>
      <c r="G9" s="22" t="s">
        <v>27</v>
      </c>
      <c r="H9" s="23">
        <v>9.9309953703703435E-3</v>
      </c>
      <c r="I9" s="24">
        <v>8.6805555555555559E-3</v>
      </c>
      <c r="J9" s="25">
        <v>1.0850694444444445E-3</v>
      </c>
      <c r="K9" s="18">
        <v>61</v>
      </c>
      <c r="L9" s="26">
        <v>1.1331249999999814E-3</v>
      </c>
      <c r="M9" s="24">
        <v>2.3116458333333367E-2</v>
      </c>
      <c r="N9" s="27">
        <v>37.851819140403151</v>
      </c>
      <c r="O9" s="18">
        <v>17</v>
      </c>
      <c r="P9" s="20">
        <v>36</v>
      </c>
      <c r="Q9" s="28">
        <v>25</v>
      </c>
      <c r="R9" s="26">
        <v>5.53518518518481E-4</v>
      </c>
      <c r="S9" s="24">
        <v>1.7023287037037038E-2</v>
      </c>
      <c r="T9" s="27">
        <v>12.238137844945511</v>
      </c>
      <c r="U9" s="18">
        <v>207</v>
      </c>
      <c r="V9" s="28">
        <v>-51</v>
      </c>
    </row>
    <row r="10" spans="1:22" x14ac:dyDescent="0.2">
      <c r="A10" s="18">
        <v>109</v>
      </c>
      <c r="B10" s="19" t="s">
        <v>28</v>
      </c>
      <c r="C10" s="19" t="s">
        <v>20</v>
      </c>
      <c r="D10" s="20">
        <v>52</v>
      </c>
      <c r="E10" s="21">
        <v>5.1828368055555574E-2</v>
      </c>
      <c r="F10" s="20">
        <v>18</v>
      </c>
      <c r="G10" s="22" t="s">
        <v>23</v>
      </c>
      <c r="H10" s="23">
        <v>1.1252418981481493E-2</v>
      </c>
      <c r="I10" s="24">
        <v>9.3781365740741029E-3</v>
      </c>
      <c r="J10" s="25">
        <v>1.1722670717592629E-3</v>
      </c>
      <c r="K10" s="18">
        <v>112</v>
      </c>
      <c r="L10" s="26">
        <v>0</v>
      </c>
      <c r="M10" s="24">
        <v>2.7723784722222145E-2</v>
      </c>
      <c r="N10" s="27">
        <v>31.561347368948482</v>
      </c>
      <c r="O10" s="18">
        <v>210</v>
      </c>
      <c r="P10" s="20">
        <v>137</v>
      </c>
      <c r="Q10" s="28">
        <v>-25</v>
      </c>
      <c r="R10" s="26">
        <v>0</v>
      </c>
      <c r="S10" s="24">
        <v>1.4726446759259326E-2</v>
      </c>
      <c r="T10" s="27">
        <v>14.146883952324936</v>
      </c>
      <c r="U10" s="18">
        <v>90</v>
      </c>
      <c r="V10" s="28">
        <v>28</v>
      </c>
    </row>
    <row r="11" spans="1:22" x14ac:dyDescent="0.2">
      <c r="A11" s="29">
        <v>150</v>
      </c>
      <c r="B11" s="30" t="s">
        <v>29</v>
      </c>
      <c r="C11" s="30" t="s">
        <v>20</v>
      </c>
      <c r="D11" s="31">
        <v>48</v>
      </c>
      <c r="E11" s="32">
        <v>5.3998587962962974E-2</v>
      </c>
      <c r="F11" s="31">
        <v>20</v>
      </c>
      <c r="G11" s="33" t="s">
        <v>30</v>
      </c>
      <c r="H11" s="34">
        <v>1.3422638888888894E-2</v>
      </c>
      <c r="I11" s="35">
        <v>1.1072754629629644E-2</v>
      </c>
      <c r="J11" s="36">
        <v>1.3840943287037055E-3</v>
      </c>
      <c r="K11" s="29">
        <v>234</v>
      </c>
      <c r="L11" s="37">
        <v>1.0709374999999799E-3</v>
      </c>
      <c r="M11" s="35">
        <v>2.6786111111111122E-2</v>
      </c>
      <c r="N11" s="38">
        <v>32.666182723218903</v>
      </c>
      <c r="O11" s="29">
        <v>186</v>
      </c>
      <c r="P11" s="31">
        <v>185</v>
      </c>
      <c r="Q11" s="39">
        <v>49</v>
      </c>
      <c r="R11" s="37">
        <v>4.7260416666661254E-4</v>
      </c>
      <c r="S11" s="35">
        <v>1.4596180555555616E-2</v>
      </c>
      <c r="T11" s="38">
        <v>14.27314032875794</v>
      </c>
      <c r="U11" s="29">
        <v>79</v>
      </c>
      <c r="V11" s="39">
        <v>35</v>
      </c>
    </row>
    <row r="12" spans="1:22" x14ac:dyDescent="0.2">
      <c r="A12" s="18">
        <v>155</v>
      </c>
      <c r="B12" s="19" t="s">
        <v>31</v>
      </c>
      <c r="C12" s="19" t="s">
        <v>20</v>
      </c>
      <c r="D12" s="20">
        <v>47</v>
      </c>
      <c r="E12" s="21">
        <v>5.4410335648148178E-2</v>
      </c>
      <c r="F12" s="20">
        <v>22</v>
      </c>
      <c r="G12" s="22" t="s">
        <v>30</v>
      </c>
      <c r="H12" s="23">
        <v>1.3834386574074098E-2</v>
      </c>
      <c r="I12" s="24">
        <v>9.0865972222222147E-3</v>
      </c>
      <c r="J12" s="25">
        <v>1.1358246527777768E-3</v>
      </c>
      <c r="K12" s="18">
        <v>92</v>
      </c>
      <c r="L12" s="26">
        <v>1.1435069444444279E-3</v>
      </c>
      <c r="M12" s="24">
        <v>2.5171030092592639E-2</v>
      </c>
      <c r="N12" s="27">
        <v>34.762184812511748</v>
      </c>
      <c r="O12" s="18">
        <v>121</v>
      </c>
      <c r="P12" s="20">
        <v>101</v>
      </c>
      <c r="Q12" s="28">
        <v>-9</v>
      </c>
      <c r="R12" s="26">
        <v>4.4501157407400571E-4</v>
      </c>
      <c r="S12" s="24">
        <v>1.8564189814814891E-2</v>
      </c>
      <c r="T12" s="27">
        <v>11.222322946034298</v>
      </c>
      <c r="U12" s="18">
        <v>260</v>
      </c>
      <c r="V12" s="28">
        <v>-54</v>
      </c>
    </row>
    <row r="13" spans="1:22" x14ac:dyDescent="0.2">
      <c r="A13" s="29">
        <v>156</v>
      </c>
      <c r="B13" s="30" t="s">
        <v>32</v>
      </c>
      <c r="C13" s="30" t="s">
        <v>20</v>
      </c>
      <c r="D13" s="31">
        <v>202</v>
      </c>
      <c r="E13" s="32">
        <v>5.4421319444444449E-2</v>
      </c>
      <c r="F13" s="31">
        <v>23</v>
      </c>
      <c r="G13" s="33" t="s">
        <v>30</v>
      </c>
      <c r="H13" s="34">
        <v>1.3845370370370369E-2</v>
      </c>
      <c r="I13" s="35">
        <v>9.6208217592592682E-3</v>
      </c>
      <c r="J13" s="36">
        <v>1.2026027199074085E-3</v>
      </c>
      <c r="K13" s="29">
        <v>123</v>
      </c>
      <c r="L13" s="37">
        <v>1.1494907407407218E-3</v>
      </c>
      <c r="M13" s="35">
        <v>2.4594120370370398E-2</v>
      </c>
      <c r="N13" s="38">
        <v>35.577609071725547</v>
      </c>
      <c r="O13" s="29">
        <v>80</v>
      </c>
      <c r="P13" s="31">
        <v>100</v>
      </c>
      <c r="Q13" s="39">
        <v>23</v>
      </c>
      <c r="R13" s="37">
        <v>6.1143518518513851E-4</v>
      </c>
      <c r="S13" s="35">
        <v>1.8445451388888923E-2</v>
      </c>
      <c r="T13" s="38">
        <v>11.294564114534388</v>
      </c>
      <c r="U13" s="29">
        <v>256</v>
      </c>
      <c r="V13" s="39">
        <v>-56</v>
      </c>
    </row>
    <row r="14" spans="1:22" x14ac:dyDescent="0.2">
      <c r="A14" s="29">
        <v>158</v>
      </c>
      <c r="B14" s="30" t="s">
        <v>33</v>
      </c>
      <c r="C14" s="30" t="s">
        <v>20</v>
      </c>
      <c r="D14" s="31">
        <v>297</v>
      </c>
      <c r="E14" s="32">
        <v>5.4511481481481494E-2</v>
      </c>
      <c r="F14" s="31">
        <v>1</v>
      </c>
      <c r="G14" s="33" t="s">
        <v>34</v>
      </c>
      <c r="H14" s="34">
        <v>1.3935532407407414E-2</v>
      </c>
      <c r="I14" s="35">
        <v>1.0371898148148151E-2</v>
      </c>
      <c r="J14" s="36">
        <v>1.2964872685185189E-3</v>
      </c>
      <c r="K14" s="29">
        <v>184</v>
      </c>
      <c r="L14" s="37">
        <v>0</v>
      </c>
      <c r="M14" s="35">
        <v>2.910980324074075E-2</v>
      </c>
      <c r="N14" s="38">
        <v>30.058602346558978</v>
      </c>
      <c r="O14" s="29">
        <v>257</v>
      </c>
      <c r="P14" s="31">
        <v>205</v>
      </c>
      <c r="Q14" s="39">
        <v>-21</v>
      </c>
      <c r="R14" s="37">
        <v>0</v>
      </c>
      <c r="S14" s="35">
        <v>1.5029780092592593E-2</v>
      </c>
      <c r="T14" s="38">
        <v>13.861369364679536</v>
      </c>
      <c r="U14" s="29">
        <v>107</v>
      </c>
      <c r="V14" s="39">
        <v>47</v>
      </c>
    </row>
    <row r="15" spans="1:22" x14ac:dyDescent="0.2">
      <c r="A15" s="18">
        <v>165</v>
      </c>
      <c r="B15" s="19" t="s">
        <v>35</v>
      </c>
      <c r="C15" s="19" t="s">
        <v>20</v>
      </c>
      <c r="D15" s="20">
        <v>45</v>
      </c>
      <c r="E15" s="21">
        <v>5.4955601851851832E-2</v>
      </c>
      <c r="F15" s="20">
        <v>22</v>
      </c>
      <c r="G15" s="22" t="s">
        <v>36</v>
      </c>
      <c r="H15" s="23">
        <v>1.4379652777777752E-2</v>
      </c>
      <c r="I15" s="24">
        <v>1.0532407407407407E-2</v>
      </c>
      <c r="J15" s="25">
        <v>1.3165509259259259E-3</v>
      </c>
      <c r="K15" s="18">
        <v>201</v>
      </c>
      <c r="L15" s="26">
        <v>1.2554976851851807E-3</v>
      </c>
      <c r="M15" s="24">
        <v>2.4364155092592599E-2</v>
      </c>
      <c r="N15" s="27">
        <v>35.913414467880528</v>
      </c>
      <c r="O15" s="18">
        <v>69</v>
      </c>
      <c r="P15" s="20">
        <v>118</v>
      </c>
      <c r="Q15" s="28">
        <v>83</v>
      </c>
      <c r="R15" s="26">
        <v>5.2368055555557236E-4</v>
      </c>
      <c r="S15" s="24">
        <v>1.8279861111111073E-2</v>
      </c>
      <c r="T15" s="27">
        <v>11.396877255631981</v>
      </c>
      <c r="U15" s="18">
        <v>250</v>
      </c>
      <c r="V15" s="28">
        <v>-47</v>
      </c>
    </row>
    <row r="16" spans="1:22" x14ac:dyDescent="0.2">
      <c r="A16" s="18">
        <v>191</v>
      </c>
      <c r="B16" s="19" t="s">
        <v>37</v>
      </c>
      <c r="C16" s="19" t="s">
        <v>20</v>
      </c>
      <c r="D16" s="20">
        <v>42</v>
      </c>
      <c r="E16" s="21">
        <v>5.6559201388888869E-2</v>
      </c>
      <c r="F16" s="20">
        <v>28</v>
      </c>
      <c r="G16" s="22" t="s">
        <v>27</v>
      </c>
      <c r="H16" s="23">
        <v>1.5983252314814789E-2</v>
      </c>
      <c r="I16" s="24">
        <v>8.7240509259259302E-3</v>
      </c>
      <c r="J16" s="25">
        <v>1.0905063657407413E-3</v>
      </c>
      <c r="K16" s="18">
        <v>66</v>
      </c>
      <c r="L16" s="26">
        <v>9.397222222222168E-4</v>
      </c>
      <c r="M16" s="24">
        <v>2.8132858796296289E-2</v>
      </c>
      <c r="N16" s="27">
        <v>31.102420352502335</v>
      </c>
      <c r="O16" s="18">
        <v>224</v>
      </c>
      <c r="P16" s="20">
        <v>161</v>
      </c>
      <c r="Q16" s="28">
        <v>-95</v>
      </c>
      <c r="R16" s="26">
        <v>8.6689814814816524E-4</v>
      </c>
      <c r="S16" s="24">
        <v>1.7895671296296267E-2</v>
      </c>
      <c r="T16" s="27">
        <v>11.641548946892566</v>
      </c>
      <c r="U16" s="18">
        <v>240</v>
      </c>
      <c r="V16" s="28">
        <v>-30</v>
      </c>
    </row>
    <row r="17" spans="1:22" x14ac:dyDescent="0.2">
      <c r="A17" s="29">
        <v>204</v>
      </c>
      <c r="B17" s="30" t="s">
        <v>38</v>
      </c>
      <c r="C17" s="30" t="s">
        <v>20</v>
      </c>
      <c r="D17" s="31">
        <v>295</v>
      </c>
      <c r="E17" s="32">
        <v>5.7404143518518469E-2</v>
      </c>
      <c r="F17" s="31">
        <v>3</v>
      </c>
      <c r="G17" s="33" t="s">
        <v>34</v>
      </c>
      <c r="H17" s="34">
        <v>1.6828194444444389E-2</v>
      </c>
      <c r="I17" s="35">
        <v>1.1540833333333333E-2</v>
      </c>
      <c r="J17" s="36">
        <v>1.4426041666666667E-3</v>
      </c>
      <c r="K17" s="29">
        <v>263</v>
      </c>
      <c r="L17" s="37">
        <v>1.1755671296296288E-3</v>
      </c>
      <c r="M17" s="35">
        <v>2.7021747685185227E-2</v>
      </c>
      <c r="N17" s="38">
        <v>32.381325227151095</v>
      </c>
      <c r="O17" s="29">
        <v>194</v>
      </c>
      <c r="P17" s="31">
        <v>209</v>
      </c>
      <c r="Q17" s="39">
        <v>54</v>
      </c>
      <c r="R17" s="37">
        <v>5.3108796296297278E-4</v>
      </c>
      <c r="S17" s="35">
        <v>1.7134907407407307E-2</v>
      </c>
      <c r="T17" s="38">
        <v>12.158416055593753</v>
      </c>
      <c r="U17" s="29">
        <v>215</v>
      </c>
      <c r="V17" s="39">
        <v>5</v>
      </c>
    </row>
    <row r="18" spans="1:22" x14ac:dyDescent="0.2">
      <c r="A18" s="29">
        <v>230</v>
      </c>
      <c r="B18" s="30" t="s">
        <v>39</v>
      </c>
      <c r="C18" s="30" t="s">
        <v>20</v>
      </c>
      <c r="D18" s="31">
        <v>49</v>
      </c>
      <c r="E18" s="32">
        <v>5.8577824074074025E-2</v>
      </c>
      <c r="F18" s="31">
        <v>6</v>
      </c>
      <c r="G18" s="33" t="s">
        <v>40</v>
      </c>
      <c r="H18" s="34">
        <v>1.8001874999999945E-2</v>
      </c>
      <c r="I18" s="35">
        <v>1.0260324074074123E-2</v>
      </c>
      <c r="J18" s="36">
        <v>1.2825405092592654E-3</v>
      </c>
      <c r="K18" s="29">
        <v>177</v>
      </c>
      <c r="L18" s="37">
        <v>1.2736226851851051E-3</v>
      </c>
      <c r="M18" s="35">
        <v>2.9135416666666691E-2</v>
      </c>
      <c r="N18" s="38">
        <v>30.032177332856605</v>
      </c>
      <c r="O18" s="29">
        <v>258</v>
      </c>
      <c r="P18" s="31">
        <v>236</v>
      </c>
      <c r="Q18" s="39">
        <v>-59</v>
      </c>
      <c r="R18" s="37">
        <v>6.0056712962963665E-4</v>
      </c>
      <c r="S18" s="35">
        <v>1.7307893518518469E-2</v>
      </c>
      <c r="T18" s="38">
        <v>12.036897101916441</v>
      </c>
      <c r="U18" s="29">
        <v>223</v>
      </c>
      <c r="V18" s="39">
        <v>6</v>
      </c>
    </row>
    <row r="19" spans="1:22" x14ac:dyDescent="0.2">
      <c r="A19" s="18">
        <v>231</v>
      </c>
      <c r="B19" s="19" t="s">
        <v>41</v>
      </c>
      <c r="C19" s="19" t="s">
        <v>20</v>
      </c>
      <c r="D19" s="20">
        <v>46</v>
      </c>
      <c r="E19" s="21">
        <v>5.8601956018518531E-2</v>
      </c>
      <c r="F19" s="20">
        <v>35</v>
      </c>
      <c r="G19" s="22" t="s">
        <v>30</v>
      </c>
      <c r="H19" s="23">
        <v>1.802600694444445E-2</v>
      </c>
      <c r="I19" s="24">
        <v>9.4459490740740892E-3</v>
      </c>
      <c r="J19" s="25">
        <v>1.1807436342592612E-3</v>
      </c>
      <c r="K19" s="18">
        <v>118</v>
      </c>
      <c r="L19" s="26">
        <v>2.0962731481480867E-3</v>
      </c>
      <c r="M19" s="24">
        <v>2.7641655092592643E-2</v>
      </c>
      <c r="N19" s="27">
        <v>31.655123293774139</v>
      </c>
      <c r="O19" s="18">
        <v>207</v>
      </c>
      <c r="P19" s="20">
        <v>199</v>
      </c>
      <c r="Q19" s="28">
        <v>-81</v>
      </c>
      <c r="R19" s="26">
        <v>1.1050115740740551E-3</v>
      </c>
      <c r="S19" s="24">
        <v>1.8313067129629657E-2</v>
      </c>
      <c r="T19" s="27">
        <v>11.376211961581252</v>
      </c>
      <c r="U19" s="18">
        <v>251</v>
      </c>
      <c r="V19" s="28">
        <v>-32</v>
      </c>
    </row>
    <row r="20" spans="1:22" x14ac:dyDescent="0.2">
      <c r="A20" s="18">
        <v>265</v>
      </c>
      <c r="B20" s="19" t="s">
        <v>42</v>
      </c>
      <c r="C20" s="19" t="s">
        <v>20</v>
      </c>
      <c r="D20" s="20">
        <v>296</v>
      </c>
      <c r="E20" s="21">
        <v>6.1980034722222188E-2</v>
      </c>
      <c r="F20" s="20">
        <v>9</v>
      </c>
      <c r="G20" s="22" t="s">
        <v>40</v>
      </c>
      <c r="H20" s="23">
        <v>2.1404085648148108E-2</v>
      </c>
      <c r="I20" s="24">
        <v>1.2173761574074071E-2</v>
      </c>
      <c r="J20" s="25">
        <v>1.5217201967592589E-3</v>
      </c>
      <c r="K20" s="18">
        <v>285</v>
      </c>
      <c r="L20" s="26">
        <v>1.330555555555557E-3</v>
      </c>
      <c r="M20" s="24">
        <v>2.9810578703703683E-2</v>
      </c>
      <c r="N20" s="27">
        <v>29.351996440488072</v>
      </c>
      <c r="O20" s="18">
        <v>271</v>
      </c>
      <c r="P20" s="20">
        <v>267</v>
      </c>
      <c r="Q20" s="28">
        <v>18</v>
      </c>
      <c r="R20" s="26">
        <v>6.0836805555558593E-4</v>
      </c>
      <c r="S20" s="24">
        <v>1.8056770833333291E-2</v>
      </c>
      <c r="T20" s="27">
        <v>11.537684963512099</v>
      </c>
      <c r="U20" s="18">
        <v>243</v>
      </c>
      <c r="V20" s="28">
        <v>2</v>
      </c>
    </row>
    <row r="21" spans="1:22" x14ac:dyDescent="0.2">
      <c r="A21" s="18">
        <v>279</v>
      </c>
      <c r="B21" s="19" t="s">
        <v>43</v>
      </c>
      <c r="C21" s="19" t="s">
        <v>20</v>
      </c>
      <c r="D21" s="20">
        <v>298</v>
      </c>
      <c r="E21" s="21">
        <v>6.4361192129629652E-2</v>
      </c>
      <c r="F21" s="20">
        <v>3</v>
      </c>
      <c r="G21" s="22" t="s">
        <v>44</v>
      </c>
      <c r="H21" s="23">
        <v>2.3785243055555572E-2</v>
      </c>
      <c r="I21" s="24">
        <v>1.1230069444444435E-2</v>
      </c>
      <c r="J21" s="25">
        <v>1.4037586805555544E-3</v>
      </c>
      <c r="K21" s="18">
        <v>243</v>
      </c>
      <c r="L21" s="26">
        <v>1.6354050925926344E-3</v>
      </c>
      <c r="M21" s="24">
        <v>3.0462997685185178E-2</v>
      </c>
      <c r="N21" s="27">
        <v>28.723371515913932</v>
      </c>
      <c r="O21" s="18">
        <v>284</v>
      </c>
      <c r="P21" s="20">
        <v>268</v>
      </c>
      <c r="Q21" s="28">
        <v>-25</v>
      </c>
      <c r="R21" s="26">
        <v>7.5439814814814987E-4</v>
      </c>
      <c r="S21" s="24">
        <v>2.0278321759259255E-2</v>
      </c>
      <c r="T21" s="27">
        <v>10.273696995571468</v>
      </c>
      <c r="U21" s="18">
        <v>287</v>
      </c>
      <c r="V21" s="28">
        <v>-11</v>
      </c>
    </row>
    <row r="22" spans="1:22" x14ac:dyDescent="0.2">
      <c r="A22" s="18">
        <v>291</v>
      </c>
      <c r="B22" s="19" t="s">
        <v>45</v>
      </c>
      <c r="C22" s="19" t="s">
        <v>20</v>
      </c>
      <c r="D22" s="20">
        <v>300</v>
      </c>
      <c r="E22" s="21">
        <v>6.6328252314814817E-2</v>
      </c>
      <c r="F22" s="20">
        <v>13</v>
      </c>
      <c r="G22" s="22" t="s">
        <v>40</v>
      </c>
      <c r="H22" s="23">
        <v>2.5752303240740737E-2</v>
      </c>
      <c r="I22" s="24">
        <v>1.1777199074074041E-2</v>
      </c>
      <c r="J22" s="25">
        <v>1.4721498842592551E-3</v>
      </c>
      <c r="K22" s="18">
        <v>274</v>
      </c>
      <c r="L22" s="26">
        <v>1.6409606481481709E-3</v>
      </c>
      <c r="M22" s="24">
        <v>3.1283819444444472E-2</v>
      </c>
      <c r="N22" s="27">
        <v>27.969730536064279</v>
      </c>
      <c r="O22" s="18">
        <v>292</v>
      </c>
      <c r="P22" s="20">
        <v>286</v>
      </c>
      <c r="Q22" s="28">
        <v>-12</v>
      </c>
      <c r="R22" s="26">
        <v>8.3815972222223145E-4</v>
      </c>
      <c r="S22" s="24">
        <v>2.0788113425925903E-2</v>
      </c>
      <c r="T22" s="27">
        <v>10.021752771153844</v>
      </c>
      <c r="U22" s="18">
        <v>292</v>
      </c>
      <c r="V22" s="28">
        <v>-5</v>
      </c>
    </row>
    <row r="23" spans="1:22" x14ac:dyDescent="0.2">
      <c r="A23" s="29">
        <v>292</v>
      </c>
      <c r="B23" s="30" t="s">
        <v>46</v>
      </c>
      <c r="C23" s="30" t="s">
        <v>20</v>
      </c>
      <c r="D23" s="31">
        <v>299</v>
      </c>
      <c r="E23" s="32">
        <v>6.639225694444445E-2</v>
      </c>
      <c r="F23" s="31">
        <v>7</v>
      </c>
      <c r="G23" s="33" t="s">
        <v>34</v>
      </c>
      <c r="H23" s="34">
        <v>2.581630787037037E-2</v>
      </c>
      <c r="I23" s="35">
        <v>1.3707210648148171E-2</v>
      </c>
      <c r="J23" s="36">
        <v>1.7134013310185214E-3</v>
      </c>
      <c r="K23" s="29">
        <v>306</v>
      </c>
      <c r="L23" s="37">
        <v>1.7459722222221696E-3</v>
      </c>
      <c r="M23" s="35">
        <v>2.983731481481483E-2</v>
      </c>
      <c r="N23" s="38">
        <v>29.32569520517124</v>
      </c>
      <c r="O23" s="29">
        <v>273</v>
      </c>
      <c r="P23" s="31">
        <v>290</v>
      </c>
      <c r="Q23" s="39">
        <v>16</v>
      </c>
      <c r="R23" s="37">
        <v>1.0987847222222458E-3</v>
      </c>
      <c r="S23" s="35">
        <v>2.0002974537037033E-2</v>
      </c>
      <c r="T23" s="38">
        <v>10.415117659005579</v>
      </c>
      <c r="U23" s="29">
        <v>284</v>
      </c>
      <c r="V23" s="39">
        <v>-2</v>
      </c>
    </row>
  </sheetData>
  <sheetProtection selectLockedCells="1" selectUnlockedCells="1"/>
  <mergeCells count="5">
    <mergeCell ref="A2:V2"/>
    <mergeCell ref="E4:G4"/>
    <mergeCell ref="I4:K4"/>
    <mergeCell ref="M4:Q4"/>
    <mergeCell ref="S4:V4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6"/>
  <sheetViews>
    <sheetView workbookViewId="0"/>
  </sheetViews>
  <sheetFormatPr baseColWidth="10" defaultRowHeight="12.75" x14ac:dyDescent="0.2"/>
  <cols>
    <col min="3" max="3" width="20.7109375" customWidth="1"/>
    <col min="4" max="5" width="14" customWidth="1"/>
    <col min="13" max="18" width="8.140625" customWidth="1"/>
    <col min="19" max="19" width="3" customWidth="1"/>
    <col min="20" max="20" width="5" customWidth="1"/>
  </cols>
  <sheetData>
    <row r="2" spans="1:23" x14ac:dyDescent="0.2">
      <c r="A2" s="142" t="s">
        <v>188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2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3" x14ac:dyDescent="0.2">
      <c r="A4" s="82" t="s">
        <v>5</v>
      </c>
      <c r="B4" s="82" t="s">
        <v>189</v>
      </c>
      <c r="C4" s="82" t="s">
        <v>49</v>
      </c>
      <c r="D4" s="82" t="s">
        <v>50</v>
      </c>
      <c r="E4" s="82" t="s">
        <v>5</v>
      </c>
      <c r="F4" s="82" t="s">
        <v>190</v>
      </c>
      <c r="G4" s="82" t="s">
        <v>128</v>
      </c>
      <c r="H4" s="82" t="s">
        <v>5</v>
      </c>
      <c r="I4" s="82" t="s">
        <v>191</v>
      </c>
      <c r="J4" s="82" t="s">
        <v>5</v>
      </c>
      <c r="K4" s="82" t="s">
        <v>57</v>
      </c>
      <c r="L4" s="82" t="s">
        <v>192</v>
      </c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">
      <c r="A5" s="44">
        <v>60</v>
      </c>
      <c r="B5" s="44">
        <v>618</v>
      </c>
      <c r="C5" s="44" t="s">
        <v>193</v>
      </c>
      <c r="D5" s="44" t="s">
        <v>194</v>
      </c>
      <c r="E5" s="44">
        <v>26</v>
      </c>
      <c r="F5" s="83">
        <v>1.1381944444444445</v>
      </c>
      <c r="G5" s="46">
        <v>0.12222222222222223</v>
      </c>
      <c r="H5" s="44">
        <v>98</v>
      </c>
      <c r="I5" s="46">
        <v>0.11578703703703704</v>
      </c>
      <c r="J5" s="44">
        <v>64</v>
      </c>
      <c r="K5" s="46">
        <v>6.1712962962962963E-2</v>
      </c>
      <c r="L5" s="46">
        <v>0.19853009259259258</v>
      </c>
      <c r="M5" s="84"/>
      <c r="N5" s="1"/>
      <c r="O5" s="1"/>
      <c r="P5" s="84"/>
      <c r="Q5" s="1"/>
    </row>
    <row r="6" spans="1:23" x14ac:dyDescent="0.2">
      <c r="A6" s="44">
        <v>71</v>
      </c>
      <c r="B6" s="44">
        <v>419</v>
      </c>
      <c r="C6" s="44" t="s">
        <v>195</v>
      </c>
      <c r="D6" s="44" t="s">
        <v>196</v>
      </c>
      <c r="E6" s="44">
        <v>33</v>
      </c>
      <c r="F6" s="83">
        <v>1.1444444444444444</v>
      </c>
      <c r="G6" s="46">
        <v>0.15694444444444444</v>
      </c>
      <c r="H6" s="44">
        <v>143</v>
      </c>
      <c r="I6" s="46">
        <v>0.11894675925925925</v>
      </c>
      <c r="J6" s="44">
        <v>52</v>
      </c>
      <c r="K6" s="46">
        <v>6.0324074074074079E-2</v>
      </c>
      <c r="L6" s="46">
        <v>0.20098379629629629</v>
      </c>
      <c r="M6" s="84"/>
      <c r="N6" s="1"/>
      <c r="O6" s="1"/>
      <c r="P6" s="84"/>
      <c r="Q6" s="1"/>
    </row>
    <row r="7" spans="1:23" x14ac:dyDescent="0.2">
      <c r="A7" s="44">
        <v>114</v>
      </c>
      <c r="B7" s="44">
        <v>392</v>
      </c>
      <c r="C7" s="44" t="s">
        <v>197</v>
      </c>
      <c r="D7" s="44" t="s">
        <v>198</v>
      </c>
      <c r="E7" s="44">
        <v>147</v>
      </c>
      <c r="F7" s="83">
        <v>1.3097222222222222</v>
      </c>
      <c r="G7" s="46">
        <v>0.19791666666666666</v>
      </c>
      <c r="H7" s="44">
        <v>130</v>
      </c>
      <c r="I7" s="46">
        <v>0.11820601851851853</v>
      </c>
      <c r="J7" s="44">
        <v>118</v>
      </c>
      <c r="K7" s="46">
        <v>6.5555555555555547E-2</v>
      </c>
      <c r="L7" s="46">
        <v>0.20892361111111113</v>
      </c>
      <c r="M7" s="84"/>
      <c r="N7" s="1"/>
      <c r="O7" s="1"/>
      <c r="P7" s="84"/>
      <c r="Q7" s="1"/>
    </row>
    <row r="8" spans="1:23" x14ac:dyDescent="0.2">
      <c r="A8" s="44">
        <v>169</v>
      </c>
      <c r="B8" s="44">
        <v>475</v>
      </c>
      <c r="C8" s="44" t="s">
        <v>199</v>
      </c>
      <c r="D8" s="44" t="s">
        <v>200</v>
      </c>
      <c r="E8" s="44">
        <v>238</v>
      </c>
      <c r="F8" s="83">
        <v>1.39375</v>
      </c>
      <c r="G8" s="46">
        <v>0.15625</v>
      </c>
      <c r="H8" s="44">
        <v>132</v>
      </c>
      <c r="I8" s="46">
        <v>0.11863425925925926</v>
      </c>
      <c r="J8" s="44">
        <v>249</v>
      </c>
      <c r="K8" s="46">
        <v>7.2187500000000002E-2</v>
      </c>
      <c r="L8" s="46">
        <v>0.21666666666666667</v>
      </c>
      <c r="M8" s="85"/>
      <c r="N8" s="1"/>
      <c r="O8" s="1"/>
      <c r="P8" s="85"/>
      <c r="Q8" s="1"/>
    </row>
    <row r="9" spans="1:23" x14ac:dyDescent="0.2">
      <c r="A9" s="44">
        <v>184</v>
      </c>
      <c r="B9" s="44">
        <v>387</v>
      </c>
      <c r="C9" s="44" t="s">
        <v>201</v>
      </c>
      <c r="D9" s="44" t="s">
        <v>202</v>
      </c>
      <c r="E9" s="44">
        <v>108</v>
      </c>
      <c r="F9" s="83">
        <v>1.2597222222222222</v>
      </c>
      <c r="G9" s="46">
        <v>0.20416666666666669</v>
      </c>
      <c r="H9" s="44">
        <v>313</v>
      </c>
      <c r="I9" s="46">
        <v>0.12805555555555556</v>
      </c>
      <c r="J9" s="44">
        <v>139</v>
      </c>
      <c r="K9" s="46">
        <v>6.6782407407407415E-2</v>
      </c>
      <c r="L9" s="46">
        <v>0.2192361111111111</v>
      </c>
      <c r="M9" s="85"/>
      <c r="N9" s="1"/>
      <c r="O9" s="1"/>
      <c r="P9" s="85"/>
      <c r="Q9" s="1"/>
    </row>
    <row r="10" spans="1:23" x14ac:dyDescent="0.2">
      <c r="A10" s="44">
        <v>268</v>
      </c>
      <c r="B10" s="44">
        <v>442</v>
      </c>
      <c r="C10" s="44" t="s">
        <v>203</v>
      </c>
      <c r="D10" s="44" t="s">
        <v>204</v>
      </c>
      <c r="E10" s="44">
        <v>72</v>
      </c>
      <c r="F10" s="83">
        <v>1.2131944444444445</v>
      </c>
      <c r="G10" s="46">
        <v>0.17847222222222223</v>
      </c>
      <c r="H10" s="44">
        <v>208</v>
      </c>
      <c r="I10" s="46">
        <v>0.1225</v>
      </c>
      <c r="J10" s="44">
        <v>419</v>
      </c>
      <c r="K10" s="46">
        <v>8.1990740740740739E-2</v>
      </c>
      <c r="L10" s="46">
        <v>0.22770833333333332</v>
      </c>
      <c r="M10" s="85"/>
      <c r="N10" s="1"/>
      <c r="O10" s="1"/>
      <c r="P10" s="85"/>
      <c r="Q10" s="1"/>
    </row>
    <row r="11" spans="1:23" x14ac:dyDescent="0.2">
      <c r="A11" s="44">
        <v>417</v>
      </c>
      <c r="B11" s="44">
        <v>406</v>
      </c>
      <c r="C11" s="44" t="s">
        <v>205</v>
      </c>
      <c r="D11" s="44" t="s">
        <v>206</v>
      </c>
      <c r="E11" s="44">
        <v>255</v>
      </c>
      <c r="F11" s="83">
        <v>1.4055555555555557</v>
      </c>
      <c r="G11" s="46">
        <v>0.22500000000000001</v>
      </c>
      <c r="H11" s="44">
        <v>451</v>
      </c>
      <c r="I11" s="46">
        <v>0.13765046296296296</v>
      </c>
      <c r="J11" s="44">
        <v>413</v>
      </c>
      <c r="K11" s="46">
        <v>8.1354166666666672E-2</v>
      </c>
      <c r="L11" s="46">
        <v>0.2462037037037037</v>
      </c>
      <c r="M11" s="85"/>
      <c r="N11" s="1"/>
      <c r="O11" s="1"/>
      <c r="P11" s="85"/>
      <c r="Q11" s="1"/>
    </row>
    <row r="12" spans="1:23" x14ac:dyDescent="0.2">
      <c r="A12" s="44">
        <v>458</v>
      </c>
      <c r="B12" s="44">
        <v>396</v>
      </c>
      <c r="C12" s="44" t="s">
        <v>207</v>
      </c>
      <c r="D12" s="44" t="s">
        <v>208</v>
      </c>
      <c r="E12" s="44">
        <v>210</v>
      </c>
      <c r="F12" s="83">
        <v>1.3618055555555555</v>
      </c>
      <c r="G12" s="46">
        <v>0.22569444444444445</v>
      </c>
      <c r="H12" s="44">
        <v>178</v>
      </c>
      <c r="I12" s="46">
        <v>0.12121527777777778</v>
      </c>
      <c r="J12" s="44">
        <v>567</v>
      </c>
      <c r="K12" s="46">
        <v>0.10541666666666667</v>
      </c>
      <c r="L12" s="46">
        <v>0.25311342592592595</v>
      </c>
      <c r="M12" s="85"/>
      <c r="N12" s="1"/>
      <c r="O12" s="1"/>
      <c r="P12" s="85"/>
      <c r="Q12" s="1"/>
    </row>
    <row r="13" spans="1:23" x14ac:dyDescent="0.2">
      <c r="A13" s="77">
        <v>514</v>
      </c>
      <c r="B13" s="77">
        <v>400</v>
      </c>
      <c r="C13" s="77" t="s">
        <v>66</v>
      </c>
      <c r="D13" s="77" t="s">
        <v>209</v>
      </c>
      <c r="E13" s="77">
        <v>213</v>
      </c>
      <c r="F13" s="86">
        <v>1.3694444444444445</v>
      </c>
      <c r="G13" s="80">
        <v>0.19375000000000001</v>
      </c>
      <c r="H13" s="77">
        <v>562</v>
      </c>
      <c r="I13" s="80">
        <v>0.15398148148148147</v>
      </c>
      <c r="J13" s="77">
        <v>467</v>
      </c>
      <c r="K13" s="80">
        <v>8.6203703703703713E-2</v>
      </c>
      <c r="L13" s="80">
        <v>0.26624999999999999</v>
      </c>
      <c r="M13" s="85"/>
      <c r="N13" s="1"/>
      <c r="O13" s="1"/>
      <c r="P13" s="85"/>
    </row>
    <row r="14" spans="1:23" x14ac:dyDescent="0.2">
      <c r="A14" s="64">
        <v>579</v>
      </c>
      <c r="B14" s="64">
        <v>867</v>
      </c>
      <c r="C14" s="64" t="s">
        <v>66</v>
      </c>
      <c r="D14" s="64" t="s">
        <v>210</v>
      </c>
      <c r="E14" s="64">
        <v>571</v>
      </c>
      <c r="F14" s="87">
        <v>1.7729166666666665</v>
      </c>
      <c r="G14" s="66">
        <v>0.26458333333333334</v>
      </c>
      <c r="H14" s="64">
        <v>591</v>
      </c>
      <c r="I14" s="66">
        <v>0.16796296296296298</v>
      </c>
      <c r="J14" s="64">
        <v>563</v>
      </c>
      <c r="K14" s="66">
        <v>0.10424768518518518</v>
      </c>
      <c r="L14" s="66">
        <v>0.30619212962962966</v>
      </c>
      <c r="M14" s="85"/>
      <c r="N14" s="1"/>
      <c r="O14" s="1"/>
      <c r="P14" s="85"/>
      <c r="Q14" s="1"/>
    </row>
    <row r="15" spans="1:23" x14ac:dyDescent="0.2">
      <c r="A15" s="64" t="s">
        <v>211</v>
      </c>
      <c r="B15" s="64">
        <v>399</v>
      </c>
      <c r="C15" s="64" t="s">
        <v>212</v>
      </c>
      <c r="D15" s="64" t="s">
        <v>210</v>
      </c>
      <c r="E15" s="64">
        <v>300</v>
      </c>
      <c r="F15" s="87">
        <v>1.4354166666666668</v>
      </c>
      <c r="G15" s="66">
        <v>0.32222222222222224</v>
      </c>
      <c r="H15" s="64">
        <v>545</v>
      </c>
      <c r="I15" s="66">
        <v>0.1486574074074074</v>
      </c>
      <c r="J15" s="64"/>
      <c r="K15" s="64"/>
      <c r="L15" s="64"/>
      <c r="M15" s="1"/>
      <c r="N15" s="1"/>
      <c r="O15" s="1"/>
      <c r="P15" s="1"/>
      <c r="Q15" s="1"/>
    </row>
    <row r="16" spans="1:23" x14ac:dyDescent="0.2">
      <c r="A16" s="64" t="s">
        <v>211</v>
      </c>
      <c r="B16" s="64">
        <v>500</v>
      </c>
      <c r="C16" s="64" t="s">
        <v>213</v>
      </c>
      <c r="D16" s="64" t="s">
        <v>214</v>
      </c>
      <c r="E16" s="64">
        <v>389</v>
      </c>
      <c r="F16" s="87">
        <v>1.5076388888888888</v>
      </c>
      <c r="G16" s="66">
        <v>0.18958333333333333</v>
      </c>
      <c r="H16" s="64">
        <v>190</v>
      </c>
      <c r="I16" s="66">
        <v>0.121875</v>
      </c>
      <c r="J16" s="64"/>
      <c r="K16" s="64"/>
      <c r="L16" s="64"/>
      <c r="M16" s="1"/>
      <c r="N16" s="1"/>
      <c r="O16" s="1"/>
      <c r="P16" s="1"/>
      <c r="Q16" s="1"/>
    </row>
    <row r="17" spans="1:27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">
      <c r="A18" s="142" t="s">
        <v>215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">
      <c r="A19" s="8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">
      <c r="A20" s="82" t="s">
        <v>5</v>
      </c>
      <c r="B20" s="82" t="s">
        <v>189</v>
      </c>
      <c r="C20" s="82" t="s">
        <v>49</v>
      </c>
      <c r="D20" s="82" t="s">
        <v>50</v>
      </c>
      <c r="E20" s="82" t="s">
        <v>5</v>
      </c>
      <c r="F20" s="82" t="s">
        <v>216</v>
      </c>
      <c r="G20" s="82" t="s">
        <v>128</v>
      </c>
      <c r="H20" s="82" t="s">
        <v>5</v>
      </c>
      <c r="I20" s="82" t="s">
        <v>191</v>
      </c>
      <c r="J20" s="82" t="s">
        <v>56</v>
      </c>
      <c r="K20" s="82" t="s">
        <v>5</v>
      </c>
      <c r="L20" s="82" t="s">
        <v>57</v>
      </c>
      <c r="M20" s="82" t="s">
        <v>192</v>
      </c>
      <c r="N20" s="82" t="s">
        <v>217</v>
      </c>
      <c r="O20" s="82" t="s">
        <v>10</v>
      </c>
      <c r="P20" s="1"/>
      <c r="Q20" s="1"/>
      <c r="R20" s="1"/>
      <c r="S20" s="1"/>
      <c r="T20" s="1"/>
      <c r="U20" s="1"/>
      <c r="V20" s="1"/>
      <c r="W20" s="1"/>
    </row>
    <row r="21" spans="1:27" x14ac:dyDescent="0.2">
      <c r="A21" s="77">
        <v>25</v>
      </c>
      <c r="B21" s="77">
        <v>110</v>
      </c>
      <c r="C21" s="77" t="s">
        <v>207</v>
      </c>
      <c r="D21" s="77" t="s">
        <v>218</v>
      </c>
      <c r="E21" s="77">
        <v>28</v>
      </c>
      <c r="F21" s="80">
        <v>8.8888888888888892E-2</v>
      </c>
      <c r="G21" s="80">
        <v>5.4166666666666669E-2</v>
      </c>
      <c r="H21" s="77">
        <v>27</v>
      </c>
      <c r="I21" s="80">
        <v>0.17986111111111111</v>
      </c>
      <c r="J21" s="80">
        <v>2.2222222222222223E-2</v>
      </c>
      <c r="K21" s="77">
        <v>20</v>
      </c>
      <c r="L21" s="80">
        <v>0.11944444444444445</v>
      </c>
      <c r="M21" s="80">
        <v>0.46527777777777773</v>
      </c>
      <c r="N21" s="77">
        <v>4</v>
      </c>
      <c r="O21" s="77" t="s">
        <v>219</v>
      </c>
      <c r="P21" s="1"/>
      <c r="Q21" s="1"/>
    </row>
    <row r="22" spans="1:27" x14ac:dyDescent="0.2">
      <c r="A22" s="1"/>
      <c r="K22" s="1"/>
      <c r="L22" s="1"/>
      <c r="M22" s="1"/>
      <c r="N22" s="1"/>
      <c r="O22" s="1"/>
      <c r="P22" s="1"/>
      <c r="Q22" s="1"/>
      <c r="R22" s="1"/>
    </row>
    <row r="23" spans="1:27" x14ac:dyDescent="0.2">
      <c r="A23" s="142" t="s">
        <v>220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"/>
      <c r="Q23" s="1"/>
      <c r="R23" s="1"/>
      <c r="S23" s="1"/>
      <c r="T23" s="1"/>
    </row>
    <row r="24" spans="1:27" x14ac:dyDescent="0.2">
      <c r="A24" s="8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7" x14ac:dyDescent="0.2">
      <c r="A25" s="82" t="s">
        <v>5</v>
      </c>
      <c r="B25" s="82" t="s">
        <v>189</v>
      </c>
      <c r="C25" s="82" t="s">
        <v>49</v>
      </c>
      <c r="D25" s="82" t="s">
        <v>50</v>
      </c>
      <c r="E25" s="82" t="s">
        <v>5</v>
      </c>
      <c r="F25" s="82" t="s">
        <v>216</v>
      </c>
      <c r="G25" s="82" t="s">
        <v>128</v>
      </c>
      <c r="H25" s="82" t="s">
        <v>5</v>
      </c>
      <c r="I25" s="82" t="s">
        <v>191</v>
      </c>
      <c r="J25" s="82" t="s">
        <v>56</v>
      </c>
      <c r="K25" s="82" t="s">
        <v>5</v>
      </c>
      <c r="L25" s="82" t="s">
        <v>57</v>
      </c>
      <c r="M25" s="82" t="s">
        <v>192</v>
      </c>
      <c r="N25" s="82" t="s">
        <v>217</v>
      </c>
      <c r="O25" s="82" t="s">
        <v>10</v>
      </c>
      <c r="P25" s="1"/>
      <c r="Q25" s="1"/>
      <c r="R25" s="1"/>
      <c r="S25" s="1"/>
      <c r="T25" s="1"/>
    </row>
    <row r="26" spans="1:27" x14ac:dyDescent="0.2">
      <c r="A26" s="77">
        <v>47</v>
      </c>
      <c r="B26" s="77">
        <v>20</v>
      </c>
      <c r="C26" s="77" t="s">
        <v>193</v>
      </c>
      <c r="D26" s="77" t="s">
        <v>221</v>
      </c>
      <c r="E26" s="77">
        <v>36</v>
      </c>
      <c r="F26" s="80">
        <v>0.17291666666666669</v>
      </c>
      <c r="G26" s="80">
        <v>3.4027777777777775E-2</v>
      </c>
      <c r="H26" s="77">
        <v>57</v>
      </c>
      <c r="I26" s="80">
        <v>0.39652777777777781</v>
      </c>
      <c r="J26" s="80">
        <v>1.8055555555555557E-2</v>
      </c>
      <c r="K26" s="77">
        <v>57</v>
      </c>
      <c r="L26" s="80">
        <v>0.33819444444444446</v>
      </c>
      <c r="M26" s="80">
        <v>0.9604166666666667</v>
      </c>
      <c r="N26" s="77">
        <v>10</v>
      </c>
      <c r="O26" s="77" t="s">
        <v>222</v>
      </c>
      <c r="P26" s="1"/>
      <c r="Q26" s="1"/>
    </row>
  </sheetData>
  <sheetProtection selectLockedCells="1" selectUnlockedCells="1"/>
  <mergeCells count="3">
    <mergeCell ref="A2:L2"/>
    <mergeCell ref="A18:O18"/>
    <mergeCell ref="A23:O23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8"/>
  <sheetViews>
    <sheetView workbookViewId="0"/>
  </sheetViews>
  <sheetFormatPr baseColWidth="10" defaultRowHeight="12.75" x14ac:dyDescent="0.2"/>
  <cols>
    <col min="1" max="1" width="10.140625" style="1" customWidth="1"/>
    <col min="2" max="2" width="23.85546875" style="1" customWidth="1"/>
    <col min="3" max="3" width="8.42578125" style="1" customWidth="1"/>
    <col min="4" max="4" width="26.7109375" style="1" customWidth="1"/>
    <col min="5" max="5" width="7.7109375" style="1" customWidth="1"/>
    <col min="6" max="6" width="7.28515625" style="1" customWidth="1"/>
    <col min="7" max="12" width="8.140625" style="1" customWidth="1"/>
    <col min="13" max="13" width="8" style="1" customWidth="1"/>
    <col min="14" max="14" width="6.42578125" style="1" customWidth="1"/>
    <col min="15" max="15" width="4.85546875" style="1" customWidth="1"/>
    <col min="16" max="17" width="6.140625" style="1" customWidth="1"/>
    <col min="18" max="18" width="6.42578125" style="1" customWidth="1"/>
    <col min="19" max="19" width="6.140625" style="1" customWidth="1"/>
    <col min="20" max="20" width="6.42578125" style="1" customWidth="1"/>
  </cols>
  <sheetData>
    <row r="2" spans="1:20" x14ac:dyDescent="0.2">
      <c r="A2" s="142" t="s">
        <v>223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4" spans="1:20" x14ac:dyDescent="0.2">
      <c r="A4" s="142" t="s">
        <v>224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</row>
    <row r="6" spans="1:20" x14ac:dyDescent="0.2">
      <c r="A6" s="8" t="s">
        <v>5</v>
      </c>
      <c r="B6" s="8" t="s">
        <v>49</v>
      </c>
      <c r="C6" s="9" t="s">
        <v>8</v>
      </c>
      <c r="D6" s="10" t="s">
        <v>9</v>
      </c>
      <c r="E6" s="11" t="s">
        <v>5</v>
      </c>
      <c r="F6" s="16" t="s">
        <v>10</v>
      </c>
      <c r="G6" s="14" t="s">
        <v>9</v>
      </c>
      <c r="H6" s="15" t="s">
        <v>12</v>
      </c>
      <c r="I6" s="16" t="s">
        <v>5</v>
      </c>
      <c r="J6" s="14" t="s">
        <v>13</v>
      </c>
      <c r="K6" s="14" t="s">
        <v>9</v>
      </c>
      <c r="L6" s="17" t="s">
        <v>14</v>
      </c>
      <c r="M6" s="16" t="s">
        <v>5</v>
      </c>
      <c r="N6" s="16" t="s">
        <v>15</v>
      </c>
      <c r="O6" s="8" t="s">
        <v>16</v>
      </c>
      <c r="P6" s="14" t="s">
        <v>17</v>
      </c>
      <c r="Q6" s="14" t="s">
        <v>9</v>
      </c>
      <c r="R6" s="17" t="s">
        <v>14</v>
      </c>
      <c r="S6" s="16" t="s">
        <v>5</v>
      </c>
      <c r="T6" s="8" t="s">
        <v>18</v>
      </c>
    </row>
    <row r="7" spans="1:20" x14ac:dyDescent="0.2">
      <c r="A7" s="89">
        <v>3</v>
      </c>
      <c r="B7" s="90" t="s">
        <v>225</v>
      </c>
      <c r="C7" s="90">
        <v>3</v>
      </c>
      <c r="D7" s="91">
        <v>1.3190960648148176E-2</v>
      </c>
      <c r="E7" s="90">
        <v>1</v>
      </c>
      <c r="F7" s="90" t="s">
        <v>226</v>
      </c>
      <c r="G7" s="92">
        <v>2.4353935185186248E-3</v>
      </c>
      <c r="H7" s="93">
        <v>1.2176967592593124E-3</v>
      </c>
      <c r="I7" s="89">
        <v>4</v>
      </c>
      <c r="J7" s="94">
        <v>5.5505787037024579E-4</v>
      </c>
      <c r="K7" s="92">
        <v>5.4908217592593012E-3</v>
      </c>
      <c r="L7" s="95">
        <v>30.353683651379281</v>
      </c>
      <c r="M7" s="89">
        <v>6</v>
      </c>
      <c r="N7" s="90">
        <v>5</v>
      </c>
      <c r="O7" s="96">
        <v>-1</v>
      </c>
      <c r="P7" s="94">
        <v>2.4881944444443693E-4</v>
      </c>
      <c r="Q7" s="92">
        <v>4.4608680555555669E-3</v>
      </c>
      <c r="R7" s="95">
        <v>14.010725989118303</v>
      </c>
      <c r="S7" s="89">
        <v>3</v>
      </c>
      <c r="T7" s="96">
        <v>2</v>
      </c>
    </row>
    <row r="9" spans="1:20" x14ac:dyDescent="0.2">
      <c r="A9" s="142" t="s">
        <v>227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</row>
    <row r="11" spans="1:20" x14ac:dyDescent="0.2">
      <c r="A11" s="8" t="s">
        <v>5</v>
      </c>
      <c r="B11" s="8" t="s">
        <v>49</v>
      </c>
      <c r="C11" s="9" t="s">
        <v>8</v>
      </c>
      <c r="D11" s="10" t="s">
        <v>9</v>
      </c>
      <c r="E11" s="11" t="s">
        <v>5</v>
      </c>
      <c r="F11" s="16" t="s">
        <v>10</v>
      </c>
      <c r="G11" s="14" t="s">
        <v>9</v>
      </c>
      <c r="H11" s="15" t="s">
        <v>12</v>
      </c>
      <c r="I11" s="16" t="s">
        <v>5</v>
      </c>
      <c r="J11" s="14" t="s">
        <v>13</v>
      </c>
      <c r="K11" s="14" t="s">
        <v>9</v>
      </c>
      <c r="L11" s="17" t="s">
        <v>14</v>
      </c>
      <c r="M11" s="16" t="s">
        <v>5</v>
      </c>
      <c r="N11" s="16" t="s">
        <v>15</v>
      </c>
      <c r="O11" s="8" t="s">
        <v>16</v>
      </c>
      <c r="P11" s="14" t="s">
        <v>17</v>
      </c>
      <c r="Q11" s="14" t="s">
        <v>9</v>
      </c>
      <c r="R11" s="17" t="s">
        <v>14</v>
      </c>
      <c r="S11" s="16" t="s">
        <v>5</v>
      </c>
      <c r="T11" s="8" t="s">
        <v>18</v>
      </c>
    </row>
    <row r="12" spans="1:20" x14ac:dyDescent="0.2">
      <c r="A12" s="89">
        <v>34</v>
      </c>
      <c r="B12" s="90" t="s">
        <v>228</v>
      </c>
      <c r="C12" s="90">
        <v>67</v>
      </c>
      <c r="D12" s="91">
        <v>2.3049537037037049E-2</v>
      </c>
      <c r="E12" s="90">
        <v>10</v>
      </c>
      <c r="F12" s="90" t="s">
        <v>229</v>
      </c>
      <c r="G12" s="92">
        <v>4.7283101851851583E-3</v>
      </c>
      <c r="H12" s="93">
        <v>1.5761033950617194E-3</v>
      </c>
      <c r="I12" s="89">
        <v>28</v>
      </c>
      <c r="J12" s="94">
        <v>8.7723379629622844E-4</v>
      </c>
      <c r="K12" s="92">
        <v>9.2941666666667144E-3</v>
      </c>
      <c r="L12" s="95">
        <v>26.89859230700246</v>
      </c>
      <c r="M12" s="89">
        <v>33</v>
      </c>
      <c r="N12" s="90">
        <v>35</v>
      </c>
      <c r="O12" s="96">
        <v>-7</v>
      </c>
      <c r="P12" s="94">
        <v>2.8458333333336583E-4</v>
      </c>
      <c r="Q12" s="92">
        <v>7.8652430555555819E-3</v>
      </c>
      <c r="R12" s="95">
        <v>10.595137714717053</v>
      </c>
      <c r="S12" s="89">
        <v>32</v>
      </c>
      <c r="T12" s="96">
        <v>1</v>
      </c>
    </row>
    <row r="14" spans="1:20" x14ac:dyDescent="0.2">
      <c r="A14" s="142" t="s">
        <v>230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</row>
    <row r="16" spans="1:20" x14ac:dyDescent="0.2">
      <c r="A16" s="8" t="s">
        <v>5</v>
      </c>
      <c r="B16" s="8" t="s">
        <v>6</v>
      </c>
      <c r="C16" s="9" t="s">
        <v>8</v>
      </c>
      <c r="D16" s="10" t="s">
        <v>9</v>
      </c>
      <c r="E16" s="11" t="s">
        <v>5</v>
      </c>
      <c r="F16" s="16" t="s">
        <v>10</v>
      </c>
      <c r="G16" s="14" t="s">
        <v>9</v>
      </c>
      <c r="H16" s="15" t="s">
        <v>12</v>
      </c>
      <c r="I16" s="16" t="s">
        <v>5</v>
      </c>
      <c r="J16" s="14" t="s">
        <v>13</v>
      </c>
      <c r="K16" s="14" t="s">
        <v>9</v>
      </c>
      <c r="L16" s="17" t="s">
        <v>14</v>
      </c>
      <c r="M16" s="16" t="s">
        <v>5</v>
      </c>
      <c r="N16" s="16" t="s">
        <v>15</v>
      </c>
      <c r="O16" s="8" t="s">
        <v>16</v>
      </c>
      <c r="P16" s="14" t="s">
        <v>17</v>
      </c>
      <c r="Q16" s="14" t="s">
        <v>9</v>
      </c>
      <c r="R16" s="17" t="s">
        <v>14</v>
      </c>
      <c r="S16" s="16" t="s">
        <v>5</v>
      </c>
      <c r="T16" s="8" t="s">
        <v>18</v>
      </c>
    </row>
    <row r="17" spans="1:20" x14ac:dyDescent="0.2">
      <c r="A17" s="18">
        <v>77</v>
      </c>
      <c r="B17" s="20" t="s">
        <v>231</v>
      </c>
      <c r="C17" s="20">
        <v>251</v>
      </c>
      <c r="D17" s="21">
        <v>0.20760863425925927</v>
      </c>
      <c r="E17" s="20">
        <v>17</v>
      </c>
      <c r="F17" s="20" t="s">
        <v>23</v>
      </c>
      <c r="G17" s="24">
        <v>2.19996875E-2</v>
      </c>
      <c r="H17" s="25">
        <v>1.1578782894736842E-3</v>
      </c>
      <c r="I17" s="18">
        <v>2</v>
      </c>
      <c r="J17" s="26">
        <v>1.0818287037036578E-3</v>
      </c>
      <c r="K17" s="24">
        <v>0.11180679398148147</v>
      </c>
      <c r="L17" s="27">
        <v>30.558667724902016</v>
      </c>
      <c r="M17" s="18">
        <v>130</v>
      </c>
      <c r="N17" s="20">
        <v>66</v>
      </c>
      <c r="O17" s="28">
        <v>-64</v>
      </c>
      <c r="P17" s="26">
        <v>7.6826388888895369E-4</v>
      </c>
      <c r="Q17" s="24">
        <v>7.1952060185185185E-2</v>
      </c>
      <c r="R17" s="27">
        <v>11.581785583186335</v>
      </c>
      <c r="S17" s="18">
        <v>119</v>
      </c>
      <c r="T17" s="28">
        <v>-11</v>
      </c>
    </row>
    <row r="18" spans="1:20" x14ac:dyDescent="0.2">
      <c r="A18" s="89" t="s">
        <v>211</v>
      </c>
      <c r="B18" s="90" t="s">
        <v>232</v>
      </c>
      <c r="C18" s="90">
        <v>252</v>
      </c>
      <c r="D18" s="91"/>
      <c r="E18" s="90"/>
      <c r="F18" s="90" t="s">
        <v>23</v>
      </c>
      <c r="G18" s="92">
        <v>3.0353993055555552E-2</v>
      </c>
      <c r="H18" s="93">
        <v>1.5975785818713448E-3</v>
      </c>
      <c r="I18" s="89">
        <v>111</v>
      </c>
      <c r="J18" s="94">
        <v>1.0239467592592054E-3</v>
      </c>
      <c r="K18" s="92">
        <v>0.10951995370370371</v>
      </c>
      <c r="L18" s="95">
        <v>31.196750465309254</v>
      </c>
      <c r="M18" s="89">
        <v>105</v>
      </c>
      <c r="N18" s="90"/>
      <c r="O18" s="96"/>
      <c r="P18" s="94">
        <v>2.9803356481481469E-3</v>
      </c>
      <c r="Q18" s="92"/>
      <c r="R18" s="95"/>
      <c r="S18" s="89"/>
      <c r="T18" s="96"/>
    </row>
  </sheetData>
  <sheetProtection selectLockedCells="1" selectUnlockedCells="1"/>
  <mergeCells count="4">
    <mergeCell ref="A2:T2"/>
    <mergeCell ref="A4:T4"/>
    <mergeCell ref="A9:T9"/>
    <mergeCell ref="A14:T14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5"/>
  <sheetViews>
    <sheetView workbookViewId="0"/>
  </sheetViews>
  <sheetFormatPr baseColWidth="10" defaultRowHeight="12.75" x14ac:dyDescent="0.2"/>
  <cols>
    <col min="1" max="1" width="4.7109375" style="1" customWidth="1"/>
    <col min="2" max="2" width="7.85546875" style="1" customWidth="1"/>
    <col min="3" max="3" width="17.7109375" style="1" customWidth="1"/>
    <col min="4" max="4" width="5.7109375" style="1" customWidth="1"/>
    <col min="5" max="5" width="7" style="1" customWidth="1"/>
    <col min="6" max="6" width="10.42578125" style="1" customWidth="1"/>
    <col min="7" max="7" width="10" style="1" customWidth="1"/>
    <col min="8" max="8" width="5.7109375" style="1" customWidth="1"/>
    <col min="9" max="9" width="10.140625" style="1" customWidth="1"/>
    <col min="10" max="11" width="9.7109375" style="1" customWidth="1"/>
    <col min="12" max="12" width="10" style="1" customWidth="1"/>
    <col min="13" max="13" width="10.5703125" style="1" customWidth="1"/>
    <col min="14" max="14" width="8.140625" style="1" customWidth="1"/>
    <col min="15" max="61" width="11.42578125" style="1"/>
  </cols>
  <sheetData>
    <row r="2" spans="1:61" x14ac:dyDescent="0.2">
      <c r="A2" s="142" t="s">
        <v>233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61" x14ac:dyDescent="0.2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61" x14ac:dyDescent="0.2">
      <c r="A4" s="74" t="s">
        <v>5</v>
      </c>
      <c r="B4" s="74" t="s">
        <v>189</v>
      </c>
      <c r="C4" s="74" t="s">
        <v>49</v>
      </c>
      <c r="D4" s="74" t="s">
        <v>10</v>
      </c>
      <c r="E4" s="74" t="s">
        <v>217</v>
      </c>
      <c r="F4" s="74" t="s">
        <v>192</v>
      </c>
      <c r="G4" s="74" t="s">
        <v>216</v>
      </c>
      <c r="H4" s="74" t="s">
        <v>5</v>
      </c>
      <c r="I4" s="74" t="s">
        <v>128</v>
      </c>
      <c r="J4" s="74" t="s">
        <v>191</v>
      </c>
      <c r="K4" s="74" t="s">
        <v>5</v>
      </c>
      <c r="L4" s="74" t="s">
        <v>56</v>
      </c>
      <c r="M4" s="74" t="s">
        <v>57</v>
      </c>
      <c r="N4" s="74" t="s">
        <v>5</v>
      </c>
      <c r="BG4"/>
      <c r="BH4"/>
      <c r="BI4"/>
    </row>
    <row r="5" spans="1:61" x14ac:dyDescent="0.2">
      <c r="A5" s="77">
        <v>261</v>
      </c>
      <c r="B5" s="77">
        <v>275</v>
      </c>
      <c r="C5" s="77" t="s">
        <v>234</v>
      </c>
      <c r="D5" s="77" t="s">
        <v>235</v>
      </c>
      <c r="E5" s="77">
        <v>2</v>
      </c>
      <c r="F5" s="80">
        <v>0.11614583333333334</v>
      </c>
      <c r="G5" s="86">
        <v>1.4368055555555557</v>
      </c>
      <c r="H5" s="77">
        <v>36</v>
      </c>
      <c r="I5" s="80">
        <v>8.8888888888888892E-2</v>
      </c>
      <c r="J5" s="80">
        <v>4.7037037037037037E-2</v>
      </c>
      <c r="K5" s="77">
        <v>4</v>
      </c>
      <c r="L5" s="80">
        <v>5.2777777777777778E-2</v>
      </c>
      <c r="M5" s="80">
        <v>4.2766203703703702E-2</v>
      </c>
      <c r="N5" s="77">
        <v>10</v>
      </c>
      <c r="BD5"/>
      <c r="BE5"/>
      <c r="BF5"/>
      <c r="BG5"/>
      <c r="BH5"/>
      <c r="BI5"/>
    </row>
  </sheetData>
  <sheetProtection selectLockedCells="1" selectUnlockedCells="1"/>
  <mergeCells count="1">
    <mergeCell ref="A2:N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selection activeCell="N9" sqref="N9"/>
    </sheetView>
  </sheetViews>
  <sheetFormatPr baseColWidth="10" defaultRowHeight="12.75" x14ac:dyDescent="0.2"/>
  <cols>
    <col min="4" max="5" width="13.85546875" customWidth="1"/>
  </cols>
  <sheetData>
    <row r="1" spans="1:16" x14ac:dyDescent="0.2">
      <c r="M1" s="1"/>
    </row>
    <row r="2" spans="1:16" x14ac:dyDescent="0.2">
      <c r="A2" s="142" t="s">
        <v>236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"/>
      <c r="O2" s="40"/>
      <c r="P2" s="40"/>
    </row>
    <row r="3" spans="1:16" x14ac:dyDescent="0.2">
      <c r="M3" s="1"/>
    </row>
    <row r="4" spans="1:16" x14ac:dyDescent="0.2">
      <c r="A4" s="74" t="s">
        <v>237</v>
      </c>
      <c r="B4" s="74" t="s">
        <v>54</v>
      </c>
      <c r="C4" s="74" t="s">
        <v>124</v>
      </c>
      <c r="D4" s="74" t="s">
        <v>49</v>
      </c>
      <c r="E4" s="74" t="s">
        <v>10</v>
      </c>
      <c r="F4" s="74" t="s">
        <v>157</v>
      </c>
      <c r="G4" s="74" t="s">
        <v>2</v>
      </c>
      <c r="H4" s="74" t="s">
        <v>158</v>
      </c>
      <c r="I4" s="74" t="s">
        <v>3</v>
      </c>
      <c r="J4" s="74" t="s">
        <v>159</v>
      </c>
      <c r="K4" s="74" t="s">
        <v>161</v>
      </c>
      <c r="L4" s="74" t="s">
        <v>162</v>
      </c>
      <c r="M4" s="1"/>
    </row>
    <row r="5" spans="1:16" x14ac:dyDescent="0.2">
      <c r="A5" s="77">
        <v>9</v>
      </c>
      <c r="B5" s="80">
        <v>0.17528935185185188</v>
      </c>
      <c r="C5" s="77">
        <v>402</v>
      </c>
      <c r="D5" s="77" t="s">
        <v>166</v>
      </c>
      <c r="E5" s="77" t="s">
        <v>238</v>
      </c>
      <c r="F5" s="77">
        <v>6</v>
      </c>
      <c r="G5" s="80">
        <v>2.7291666666666662E-2</v>
      </c>
      <c r="H5" s="77">
        <v>19</v>
      </c>
      <c r="I5" s="80">
        <v>9.2175925925925925E-2</v>
      </c>
      <c r="J5" s="77">
        <v>46</v>
      </c>
      <c r="K5" s="80">
        <v>5.3831018518518514E-2</v>
      </c>
      <c r="L5" s="77">
        <v>2</v>
      </c>
      <c r="M5" s="1"/>
    </row>
  </sheetData>
  <sheetProtection selectLockedCells="1" selectUnlockedCells="1"/>
  <mergeCells count="1">
    <mergeCell ref="A2:L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2"/>
  <sheetViews>
    <sheetView workbookViewId="0">
      <selection activeCell="Q35" sqref="Q35"/>
    </sheetView>
  </sheetViews>
  <sheetFormatPr baseColWidth="10" defaultRowHeight="12.75" x14ac:dyDescent="0.2"/>
  <cols>
    <col min="1" max="1" width="8" style="1" customWidth="1"/>
    <col min="2" max="2" width="8.140625" style="1" customWidth="1"/>
    <col min="3" max="3" width="18.7109375" style="1" customWidth="1"/>
    <col min="4" max="4" width="9.28515625" style="1" customWidth="1"/>
    <col min="5" max="5" width="8.85546875" style="1" customWidth="1"/>
    <col min="6" max="7" width="4.7109375" style="1" customWidth="1"/>
    <col min="8" max="9" width="15" style="1" customWidth="1"/>
    <col min="10" max="10" width="8.140625" style="1" customWidth="1"/>
    <col min="11" max="11" width="8.85546875" style="1" customWidth="1"/>
    <col min="12" max="12" width="7.85546875" style="1" customWidth="1"/>
    <col min="13" max="15" width="8.140625" style="1" customWidth="1"/>
    <col min="16" max="16" width="7.85546875" style="1" customWidth="1"/>
    <col min="17" max="17" width="8.140625" style="1" customWidth="1"/>
    <col min="18" max="18" width="5" style="1" customWidth="1"/>
    <col min="19" max="22" width="8.140625" style="1" customWidth="1"/>
    <col min="23" max="24" width="8.140625" customWidth="1"/>
    <col min="25" max="25" width="4.5703125" customWidth="1"/>
  </cols>
  <sheetData>
    <row r="2" spans="1:22" x14ac:dyDescent="0.2">
      <c r="A2" s="142" t="s">
        <v>239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4" spans="1:22" x14ac:dyDescent="0.2">
      <c r="A4" s="82" t="s">
        <v>240</v>
      </c>
      <c r="B4" s="82" t="s">
        <v>54</v>
      </c>
      <c r="C4" s="82" t="s">
        <v>49</v>
      </c>
      <c r="D4" s="97" t="s">
        <v>50</v>
      </c>
      <c r="E4" s="82"/>
      <c r="F4" s="145" t="s">
        <v>217</v>
      </c>
      <c r="G4" s="145"/>
      <c r="H4" s="82" t="s">
        <v>241</v>
      </c>
      <c r="I4" s="82" t="s">
        <v>2</v>
      </c>
      <c r="J4" s="82" t="s">
        <v>5</v>
      </c>
      <c r="K4" s="82" t="s">
        <v>242</v>
      </c>
      <c r="L4" s="82" t="s">
        <v>5</v>
      </c>
      <c r="M4" s="82" t="s">
        <v>243</v>
      </c>
      <c r="N4" s="82" t="s">
        <v>5</v>
      </c>
    </row>
    <row r="5" spans="1:22" x14ac:dyDescent="0.2">
      <c r="A5" s="64">
        <v>26</v>
      </c>
      <c r="B5" s="66">
        <v>3.0706018518518521E-2</v>
      </c>
      <c r="C5" s="64" t="s">
        <v>244</v>
      </c>
      <c r="D5" s="64" t="s">
        <v>245</v>
      </c>
      <c r="E5" s="64" t="s">
        <v>246</v>
      </c>
      <c r="F5" s="98" t="s">
        <v>247</v>
      </c>
      <c r="G5" s="99" t="s">
        <v>248</v>
      </c>
      <c r="H5" s="64">
        <v>22.2</v>
      </c>
      <c r="I5" s="66">
        <v>6.828703703703704E-3</v>
      </c>
      <c r="J5" s="64">
        <v>-17</v>
      </c>
      <c r="K5" s="66">
        <v>1.4884259259259259E-2</v>
      </c>
      <c r="L5" s="64">
        <v>-55</v>
      </c>
      <c r="M5" s="66">
        <v>9.0046296296296298E-3</v>
      </c>
      <c r="N5" s="64">
        <v>-60</v>
      </c>
      <c r="V5"/>
    </row>
    <row r="6" spans="1:22" x14ac:dyDescent="0.2">
      <c r="A6" s="77">
        <v>44</v>
      </c>
      <c r="B6" s="80">
        <v>3.1516203703703706E-2</v>
      </c>
      <c r="C6" s="77" t="s">
        <v>249</v>
      </c>
      <c r="D6" s="77" t="s">
        <v>250</v>
      </c>
      <c r="E6" s="77" t="s">
        <v>246</v>
      </c>
      <c r="F6" s="100" t="s">
        <v>251</v>
      </c>
      <c r="G6" s="101" t="s">
        <v>248</v>
      </c>
      <c r="H6" s="77">
        <v>21.6</v>
      </c>
      <c r="I6" s="80">
        <v>6.4583333333333333E-3</v>
      </c>
      <c r="J6" s="77">
        <v>-8</v>
      </c>
      <c r="K6" s="80">
        <v>1.5405092592592593E-2</v>
      </c>
      <c r="L6" s="77">
        <v>-88</v>
      </c>
      <c r="M6" s="80">
        <v>9.6643518518518511E-3</v>
      </c>
      <c r="N6" s="77">
        <v>-113</v>
      </c>
      <c r="V6"/>
    </row>
    <row r="7" spans="1:22" x14ac:dyDescent="0.2">
      <c r="A7" s="64">
        <v>4</v>
      </c>
      <c r="B7" s="66">
        <v>2.8773148148148145E-2</v>
      </c>
      <c r="C7" s="64" t="s">
        <v>252</v>
      </c>
      <c r="D7" s="66" t="s">
        <v>253</v>
      </c>
      <c r="E7" s="64" t="s">
        <v>254</v>
      </c>
      <c r="F7" s="102" t="s">
        <v>255</v>
      </c>
      <c r="G7" s="99" t="s">
        <v>256</v>
      </c>
      <c r="H7" s="64">
        <v>23.7</v>
      </c>
      <c r="I7" s="66">
        <v>6.5972222222222222E-3</v>
      </c>
      <c r="J7" s="64">
        <v>-13</v>
      </c>
      <c r="K7" s="66">
        <v>1.4039351851851851E-2</v>
      </c>
      <c r="L7" s="64">
        <v>-7</v>
      </c>
      <c r="M7" s="66">
        <v>8.1481481481481474E-3</v>
      </c>
      <c r="N7" s="64">
        <v>-11</v>
      </c>
      <c r="V7"/>
    </row>
    <row r="8" spans="1:22" x14ac:dyDescent="0.2">
      <c r="A8" s="77">
        <v>31</v>
      </c>
      <c r="B8" s="80">
        <v>3.0891203703703702E-2</v>
      </c>
      <c r="C8" s="77" t="s">
        <v>257</v>
      </c>
      <c r="D8" s="77" t="s">
        <v>258</v>
      </c>
      <c r="E8" s="77" t="s">
        <v>259</v>
      </c>
      <c r="F8" s="103" t="s">
        <v>255</v>
      </c>
      <c r="G8" s="101" t="s">
        <v>260</v>
      </c>
      <c r="H8" s="77">
        <v>22.1</v>
      </c>
      <c r="I8" s="80">
        <v>7.0486111111111105E-3</v>
      </c>
      <c r="J8" s="77">
        <v>-27</v>
      </c>
      <c r="K8" s="80">
        <v>1.4131944444444445E-2</v>
      </c>
      <c r="L8" s="77">
        <v>-17</v>
      </c>
      <c r="M8" s="80">
        <v>9.7222222222222224E-3</v>
      </c>
      <c r="N8" s="77">
        <v>-118</v>
      </c>
      <c r="V8"/>
    </row>
    <row r="9" spans="1:22" x14ac:dyDescent="0.2">
      <c r="V9"/>
    </row>
    <row r="10" spans="1:22" x14ac:dyDescent="0.2">
      <c r="V10"/>
    </row>
    <row r="11" spans="1:22" x14ac:dyDescent="0.2">
      <c r="A11" s="142" t="s">
        <v>261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</row>
    <row r="12" spans="1:22" x14ac:dyDescent="0.2">
      <c r="E12" s="85"/>
      <c r="G12" s="85"/>
      <c r="J12" s="85"/>
    </row>
    <row r="13" spans="1:22" x14ac:dyDescent="0.2">
      <c r="A13" s="82" t="s">
        <v>240</v>
      </c>
      <c r="B13" s="82" t="s">
        <v>54</v>
      </c>
      <c r="C13" s="82" t="s">
        <v>7</v>
      </c>
      <c r="D13" s="97" t="s">
        <v>189</v>
      </c>
      <c r="E13" s="97" t="s">
        <v>52</v>
      </c>
      <c r="F13" s="145" t="s">
        <v>217</v>
      </c>
      <c r="G13" s="145"/>
      <c r="H13" s="82" t="s">
        <v>241</v>
      </c>
      <c r="I13" s="82" t="s">
        <v>2</v>
      </c>
      <c r="J13" s="82" t="s">
        <v>5</v>
      </c>
      <c r="K13" s="82" t="s">
        <v>242</v>
      </c>
      <c r="L13" s="82" t="s">
        <v>5</v>
      </c>
      <c r="M13" s="82" t="s">
        <v>243</v>
      </c>
      <c r="N13" s="82" t="s">
        <v>5</v>
      </c>
      <c r="T13"/>
      <c r="U13"/>
      <c r="V13"/>
    </row>
    <row r="14" spans="1:22" x14ac:dyDescent="0.2">
      <c r="A14" s="77">
        <v>1</v>
      </c>
      <c r="B14" s="80">
        <v>2.4189814814814817E-2</v>
      </c>
      <c r="C14" s="77" t="s">
        <v>262</v>
      </c>
      <c r="D14" s="77">
        <v>447</v>
      </c>
      <c r="E14" s="80" t="s">
        <v>263</v>
      </c>
      <c r="F14" s="103" t="s">
        <v>255</v>
      </c>
      <c r="G14" s="101" t="s">
        <v>264</v>
      </c>
      <c r="H14" s="77">
        <v>28.2</v>
      </c>
      <c r="I14" s="80">
        <v>4.8263888888888887E-3</v>
      </c>
      <c r="J14" s="77">
        <v>-1</v>
      </c>
      <c r="K14" s="80">
        <v>1.2314814814814815E-2</v>
      </c>
      <c r="L14" s="77">
        <v>-1</v>
      </c>
      <c r="M14" s="80">
        <v>7.0601851851851841E-3</v>
      </c>
      <c r="N14" s="77">
        <v>-2</v>
      </c>
      <c r="O14"/>
      <c r="P14"/>
      <c r="Q14"/>
      <c r="R14"/>
      <c r="S14"/>
      <c r="T14"/>
      <c r="U14"/>
      <c r="V14"/>
    </row>
    <row r="15" spans="1:22" x14ac:dyDescent="0.2">
      <c r="E15" s="85"/>
      <c r="G15" s="85"/>
      <c r="J15" s="85"/>
    </row>
    <row r="16" spans="1:22" x14ac:dyDescent="0.2">
      <c r="A16" s="142" t="s">
        <v>265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x14ac:dyDescent="0.2">
      <c r="E17" s="85"/>
      <c r="H17" s="85"/>
      <c r="K17" s="85"/>
    </row>
    <row r="18" spans="1:14" x14ac:dyDescent="0.2">
      <c r="A18" s="82" t="s">
        <v>240</v>
      </c>
      <c r="B18" s="82" t="s">
        <v>54</v>
      </c>
      <c r="C18" s="82" t="s">
        <v>49</v>
      </c>
      <c r="D18" s="97" t="s">
        <v>50</v>
      </c>
      <c r="E18" s="82" t="s">
        <v>52</v>
      </c>
      <c r="F18" s="145" t="s">
        <v>217</v>
      </c>
      <c r="G18" s="145"/>
      <c r="H18" s="82" t="s">
        <v>241</v>
      </c>
      <c r="I18" s="82" t="s">
        <v>2</v>
      </c>
      <c r="J18" s="82" t="s">
        <v>5</v>
      </c>
      <c r="K18" s="82" t="s">
        <v>242</v>
      </c>
      <c r="L18" s="82" t="s">
        <v>5</v>
      </c>
      <c r="M18" s="82" t="s">
        <v>243</v>
      </c>
      <c r="N18" s="82" t="s">
        <v>5</v>
      </c>
    </row>
    <row r="19" spans="1:14" x14ac:dyDescent="0.2">
      <c r="A19" s="64">
        <v>17</v>
      </c>
      <c r="B19" s="66">
        <v>9.9907407407407403E-2</v>
      </c>
      <c r="C19" s="64" t="s">
        <v>266</v>
      </c>
      <c r="D19" s="64" t="s">
        <v>267</v>
      </c>
      <c r="E19" s="64" t="s">
        <v>268</v>
      </c>
      <c r="F19" s="102" t="s">
        <v>269</v>
      </c>
      <c r="G19" s="99" t="s">
        <v>270</v>
      </c>
      <c r="H19" s="64">
        <v>21.8</v>
      </c>
      <c r="I19" s="66">
        <v>2.0104166666666666E-2</v>
      </c>
      <c r="J19" s="64">
        <v>-31</v>
      </c>
      <c r="K19" s="66">
        <v>5.1180555555555556E-2</v>
      </c>
      <c r="L19" s="64">
        <v>-37</v>
      </c>
      <c r="M19" s="66">
        <v>2.8634259259259262E-2</v>
      </c>
      <c r="N19" s="64">
        <v>-14</v>
      </c>
    </row>
    <row r="20" spans="1:14" x14ac:dyDescent="0.2">
      <c r="A20" s="77">
        <v>18</v>
      </c>
      <c r="B20" s="80">
        <v>0.10121527777777778</v>
      </c>
      <c r="C20" s="77" t="s">
        <v>271</v>
      </c>
      <c r="D20" s="77" t="s">
        <v>73</v>
      </c>
      <c r="E20" s="77" t="s">
        <v>272</v>
      </c>
      <c r="F20" s="103" t="s">
        <v>273</v>
      </c>
      <c r="G20" s="101" t="s">
        <v>274</v>
      </c>
      <c r="H20" s="77">
        <v>21.6</v>
      </c>
      <c r="I20" s="80">
        <v>2.1365740740740741E-2</v>
      </c>
      <c r="J20" s="77">
        <v>-60</v>
      </c>
      <c r="K20" s="80">
        <v>4.9826388888888885E-2</v>
      </c>
      <c r="L20" s="77">
        <v>-18</v>
      </c>
      <c r="M20" s="80">
        <v>3.0034722222222223E-2</v>
      </c>
      <c r="N20" s="77">
        <v>-34</v>
      </c>
    </row>
    <row r="21" spans="1:14" x14ac:dyDescent="0.2">
      <c r="A21" s="64">
        <v>23</v>
      </c>
      <c r="B21" s="66">
        <v>0.10228009259259259</v>
      </c>
      <c r="C21" s="64" t="s">
        <v>203</v>
      </c>
      <c r="D21" s="64" t="s">
        <v>204</v>
      </c>
      <c r="E21" s="64" t="s">
        <v>275</v>
      </c>
      <c r="F21" s="102" t="s">
        <v>255</v>
      </c>
      <c r="G21" s="99" t="s">
        <v>276</v>
      </c>
      <c r="H21" s="64">
        <v>21.3</v>
      </c>
      <c r="I21" s="66">
        <v>1.982638888888889E-2</v>
      </c>
      <c r="J21" s="64">
        <v>-25</v>
      </c>
      <c r="K21" s="66">
        <v>5.1388888888888894E-2</v>
      </c>
      <c r="L21" s="64">
        <v>-42</v>
      </c>
      <c r="M21" s="66">
        <v>3.108796296296296E-2</v>
      </c>
      <c r="N21" s="64">
        <v>-58</v>
      </c>
    </row>
    <row r="22" spans="1:14" x14ac:dyDescent="0.2">
      <c r="A22" s="77">
        <v>40</v>
      </c>
      <c r="B22" s="80">
        <v>0.10518518518518517</v>
      </c>
      <c r="C22" s="77" t="s">
        <v>277</v>
      </c>
      <c r="D22" s="77" t="s">
        <v>250</v>
      </c>
      <c r="E22" s="77" t="s">
        <v>278</v>
      </c>
      <c r="F22" s="103" t="s">
        <v>269</v>
      </c>
      <c r="G22" s="101" t="s">
        <v>279</v>
      </c>
      <c r="H22" s="77">
        <v>20.7</v>
      </c>
      <c r="I22" s="80">
        <v>1.909722222222222E-2</v>
      </c>
      <c r="J22" s="77">
        <v>-15</v>
      </c>
      <c r="K22" s="80">
        <v>5.3090277777777778E-2</v>
      </c>
      <c r="L22" s="77">
        <v>-81</v>
      </c>
      <c r="M22" s="80">
        <v>3.3009259259259259E-2</v>
      </c>
      <c r="N22" s="77">
        <v>-111</v>
      </c>
    </row>
    <row r="23" spans="1:14" x14ac:dyDescent="0.2">
      <c r="A23" s="64">
        <v>91</v>
      </c>
      <c r="B23" s="66">
        <v>0.10958333333333332</v>
      </c>
      <c r="C23" s="64" t="s">
        <v>280</v>
      </c>
      <c r="D23" s="64" t="s">
        <v>281</v>
      </c>
      <c r="E23" s="64" t="s">
        <v>282</v>
      </c>
      <c r="F23" s="102" t="s">
        <v>255</v>
      </c>
      <c r="G23" s="99" t="s">
        <v>283</v>
      </c>
      <c r="H23" s="64">
        <v>19.899999999999999</v>
      </c>
      <c r="I23" s="66">
        <v>2.0428240740740743E-2</v>
      </c>
      <c r="J23" s="64">
        <v>-40</v>
      </c>
      <c r="K23" s="66">
        <v>5.5578703703703707E-2</v>
      </c>
      <c r="L23" s="64">
        <v>-149</v>
      </c>
      <c r="M23" s="66">
        <v>3.3599537037037039E-2</v>
      </c>
      <c r="N23" s="64">
        <v>-130</v>
      </c>
    </row>
    <row r="24" spans="1:14" x14ac:dyDescent="0.2">
      <c r="A24" s="77">
        <v>95</v>
      </c>
      <c r="B24" s="80">
        <v>0.11034722222222222</v>
      </c>
      <c r="C24" s="77" t="s">
        <v>244</v>
      </c>
      <c r="D24" s="77" t="s">
        <v>245</v>
      </c>
      <c r="E24" s="77" t="s">
        <v>246</v>
      </c>
      <c r="F24" s="103" t="s">
        <v>284</v>
      </c>
      <c r="G24" s="101" t="s">
        <v>285</v>
      </c>
      <c r="H24" s="77">
        <v>19.8</v>
      </c>
      <c r="I24" s="80">
        <v>2.1365740740740741E-2</v>
      </c>
      <c r="J24" s="77">
        <v>-59</v>
      </c>
      <c r="K24" s="80">
        <v>5.2951388888888888E-2</v>
      </c>
      <c r="L24" s="77">
        <v>-73</v>
      </c>
      <c r="M24" s="80">
        <v>3.6041666666666666E-2</v>
      </c>
      <c r="N24" s="77">
        <v>-214</v>
      </c>
    </row>
    <row r="25" spans="1:14" x14ac:dyDescent="0.2">
      <c r="A25" s="64">
        <v>121</v>
      </c>
      <c r="B25" s="66">
        <v>0.11260416666666667</v>
      </c>
      <c r="C25" s="64" t="s">
        <v>286</v>
      </c>
      <c r="D25" s="64" t="s">
        <v>210</v>
      </c>
      <c r="E25" s="64" t="s">
        <v>275</v>
      </c>
      <c r="F25" s="102" t="s">
        <v>247</v>
      </c>
      <c r="G25" s="99" t="s">
        <v>276</v>
      </c>
      <c r="H25" s="64">
        <v>19.399999999999999</v>
      </c>
      <c r="I25" s="66">
        <v>2.5775462962962962E-2</v>
      </c>
      <c r="J25" s="64">
        <v>-235</v>
      </c>
      <c r="K25" s="66">
        <v>5.0891203703703702E-2</v>
      </c>
      <c r="L25" s="64">
        <v>-32</v>
      </c>
      <c r="M25" s="66">
        <v>3.5949074074074071E-2</v>
      </c>
      <c r="N25" s="64">
        <v>-213</v>
      </c>
    </row>
    <row r="26" spans="1:14" x14ac:dyDescent="0.2">
      <c r="A26" s="77">
        <v>187</v>
      </c>
      <c r="B26" s="80">
        <v>0.11871527777777778</v>
      </c>
      <c r="C26" s="77" t="s">
        <v>287</v>
      </c>
      <c r="D26" s="77" t="s">
        <v>288</v>
      </c>
      <c r="E26" s="77" t="s">
        <v>278</v>
      </c>
      <c r="F26" s="103" t="s">
        <v>289</v>
      </c>
      <c r="G26" s="101" t="s">
        <v>279</v>
      </c>
      <c r="H26" s="77">
        <v>18.399999999999999</v>
      </c>
      <c r="I26" s="80">
        <v>2.7094907407407404E-2</v>
      </c>
      <c r="J26" s="77">
        <v>-283</v>
      </c>
      <c r="K26" s="80">
        <v>5.5081018518518515E-2</v>
      </c>
      <c r="L26" s="77">
        <v>-132</v>
      </c>
      <c r="M26" s="80">
        <v>3.6550925925925924E-2</v>
      </c>
      <c r="N26" s="77">
        <v>-225</v>
      </c>
    </row>
    <row r="27" spans="1:14" x14ac:dyDescent="0.2">
      <c r="A27" s="64">
        <v>239</v>
      </c>
      <c r="B27" s="66">
        <v>0.12287037037037037</v>
      </c>
      <c r="C27" s="64" t="s">
        <v>290</v>
      </c>
      <c r="D27" s="64" t="s">
        <v>291</v>
      </c>
      <c r="E27" s="64" t="s">
        <v>272</v>
      </c>
      <c r="F27" s="102" t="s">
        <v>292</v>
      </c>
      <c r="G27" s="99" t="s">
        <v>274</v>
      </c>
      <c r="H27" s="64">
        <v>17.8</v>
      </c>
      <c r="I27" s="66">
        <v>2.1562499999999998E-2</v>
      </c>
      <c r="J27" s="64">
        <v>-63</v>
      </c>
      <c r="K27" s="66">
        <v>5.7453703703703701E-2</v>
      </c>
      <c r="L27" s="64">
        <v>-202</v>
      </c>
      <c r="M27" s="66">
        <v>4.386574074074074E-2</v>
      </c>
      <c r="N27" s="64">
        <v>-377</v>
      </c>
    </row>
    <row r="28" spans="1:14" x14ac:dyDescent="0.2">
      <c r="A28" s="77">
        <v>242</v>
      </c>
      <c r="B28" s="80">
        <v>0.12314814814814816</v>
      </c>
      <c r="C28" s="77" t="s">
        <v>293</v>
      </c>
      <c r="D28" s="77" t="s">
        <v>294</v>
      </c>
      <c r="E28" s="77" t="s">
        <v>235</v>
      </c>
      <c r="F28" s="103" t="s">
        <v>255</v>
      </c>
      <c r="G28" s="101" t="s">
        <v>295</v>
      </c>
      <c r="H28" s="77">
        <v>17.7</v>
      </c>
      <c r="I28" s="80">
        <v>2.7546296296296294E-2</v>
      </c>
      <c r="J28" s="77">
        <v>-295</v>
      </c>
      <c r="K28" s="80">
        <v>5.8518518518518518E-2</v>
      </c>
      <c r="L28" s="77">
        <v>-233</v>
      </c>
      <c r="M28" s="80">
        <v>3.7106481481481483E-2</v>
      </c>
      <c r="N28" s="77">
        <v>-240</v>
      </c>
    </row>
    <row r="29" spans="1:14" x14ac:dyDescent="0.2">
      <c r="A29" s="64">
        <v>245</v>
      </c>
      <c r="B29" s="66">
        <v>0.1233449074074074</v>
      </c>
      <c r="C29" s="64" t="s">
        <v>296</v>
      </c>
      <c r="D29" s="64" t="s">
        <v>297</v>
      </c>
      <c r="E29" s="64" t="s">
        <v>298</v>
      </c>
      <c r="F29" s="102" t="s">
        <v>255</v>
      </c>
      <c r="G29" s="99" t="s">
        <v>299</v>
      </c>
      <c r="H29" s="64">
        <v>17.7</v>
      </c>
      <c r="I29" s="66">
        <v>2.521990740740741E-2</v>
      </c>
      <c r="J29" s="64">
        <v>-206</v>
      </c>
      <c r="K29" s="66">
        <v>5.4884259259259265E-2</v>
      </c>
      <c r="L29" s="64">
        <v>-126</v>
      </c>
      <c r="M29" s="66">
        <v>4.3252314814814813E-2</v>
      </c>
      <c r="N29" s="64">
        <v>-364</v>
      </c>
    </row>
    <row r="30" spans="1:14" x14ac:dyDescent="0.2">
      <c r="A30" s="77">
        <v>261</v>
      </c>
      <c r="B30" s="80">
        <v>0.12428240740740741</v>
      </c>
      <c r="C30" s="80" t="s">
        <v>300</v>
      </c>
      <c r="D30" s="80" t="s">
        <v>301</v>
      </c>
      <c r="E30" s="77" t="s">
        <v>278</v>
      </c>
      <c r="F30" s="100" t="s">
        <v>302</v>
      </c>
      <c r="G30" s="101" t="s">
        <v>279</v>
      </c>
      <c r="H30" s="77">
        <v>17.600000000000001</v>
      </c>
      <c r="I30" s="80">
        <v>2.3391203703703702E-2</v>
      </c>
      <c r="J30" s="77">
        <v>-114</v>
      </c>
      <c r="K30" s="80">
        <v>5.4062499999999999E-2</v>
      </c>
      <c r="L30" s="77">
        <v>-106</v>
      </c>
      <c r="M30" s="80">
        <v>4.6851851851851846E-2</v>
      </c>
      <c r="N30" s="77">
        <v>-399</v>
      </c>
    </row>
    <row r="31" spans="1:14" x14ac:dyDescent="0.2">
      <c r="A31" s="64">
        <v>349</v>
      </c>
      <c r="B31" s="66">
        <v>0.13321759259259261</v>
      </c>
      <c r="C31" s="66" t="s">
        <v>303</v>
      </c>
      <c r="D31" s="66" t="s">
        <v>202</v>
      </c>
      <c r="E31" s="64" t="s">
        <v>278</v>
      </c>
      <c r="F31" s="98" t="s">
        <v>304</v>
      </c>
      <c r="G31" s="99" t="s">
        <v>279</v>
      </c>
      <c r="H31" s="64">
        <v>16.399999999999999</v>
      </c>
      <c r="I31" s="66">
        <v>3.0300925925925926E-2</v>
      </c>
      <c r="J31" s="64">
        <v>-369</v>
      </c>
      <c r="K31" s="66">
        <v>6.4212962962962958E-2</v>
      </c>
      <c r="L31" s="64">
        <v>-352</v>
      </c>
      <c r="M31" s="66">
        <v>3.8715277777777779E-2</v>
      </c>
      <c r="N31" s="64">
        <v>-290</v>
      </c>
    </row>
    <row r="32" spans="1:14" x14ac:dyDescent="0.2">
      <c r="A32" s="77">
        <v>377</v>
      </c>
      <c r="B32" s="80">
        <v>0.1388425925925926</v>
      </c>
      <c r="C32" s="77" t="s">
        <v>257</v>
      </c>
      <c r="D32" s="77" t="s">
        <v>305</v>
      </c>
      <c r="E32" s="77" t="s">
        <v>278</v>
      </c>
      <c r="F32" s="103" t="s">
        <v>306</v>
      </c>
      <c r="G32" s="101" t="s">
        <v>279</v>
      </c>
      <c r="H32" s="77">
        <v>15.7</v>
      </c>
      <c r="I32" s="80">
        <v>2.8472222222222222E-2</v>
      </c>
      <c r="J32" s="77">
        <v>-320</v>
      </c>
      <c r="K32" s="80">
        <v>6.1712962962962963E-2</v>
      </c>
      <c r="L32" s="77">
        <v>-305</v>
      </c>
      <c r="M32" s="80">
        <v>4.8668981481481487E-2</v>
      </c>
      <c r="N32" s="77">
        <v>-402</v>
      </c>
    </row>
  </sheetData>
  <sheetProtection selectLockedCells="1" selectUnlockedCells="1"/>
  <mergeCells count="6">
    <mergeCell ref="A16:N16"/>
    <mergeCell ref="F18:G18"/>
    <mergeCell ref="A2:N2"/>
    <mergeCell ref="F4:G4"/>
    <mergeCell ref="A11:N11"/>
    <mergeCell ref="F13:G13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68"/>
  <sheetViews>
    <sheetView topLeftCell="A25" workbookViewId="0"/>
  </sheetViews>
  <sheetFormatPr baseColWidth="10" defaultRowHeight="12.75" x14ac:dyDescent="0.2"/>
  <cols>
    <col min="1" max="1" width="13.42578125" style="1" customWidth="1"/>
    <col min="2" max="2" width="11.42578125" style="1"/>
    <col min="3" max="4" width="23.42578125" style="1" customWidth="1"/>
    <col min="5" max="25" width="11.42578125" style="1"/>
  </cols>
  <sheetData>
    <row r="2" spans="1:25" x14ac:dyDescent="0.2">
      <c r="A2" s="142" t="s">
        <v>307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4" spans="1:25" x14ac:dyDescent="0.2">
      <c r="A4" s="82" t="s">
        <v>5</v>
      </c>
      <c r="B4" s="82" t="s">
        <v>308</v>
      </c>
      <c r="C4" s="82" t="s">
        <v>49</v>
      </c>
      <c r="D4" s="82" t="s">
        <v>50</v>
      </c>
      <c r="E4" s="82" t="s">
        <v>217</v>
      </c>
      <c r="F4" s="82" t="s">
        <v>10</v>
      </c>
      <c r="G4" s="82" t="s">
        <v>216</v>
      </c>
      <c r="H4" s="82" t="s">
        <v>5</v>
      </c>
      <c r="I4" s="82" t="s">
        <v>128</v>
      </c>
      <c r="J4" s="82" t="s">
        <v>242</v>
      </c>
      <c r="K4" s="82" t="s">
        <v>5</v>
      </c>
      <c r="L4" s="82" t="s">
        <v>56</v>
      </c>
      <c r="M4" s="82" t="s">
        <v>57</v>
      </c>
      <c r="N4" s="82" t="s">
        <v>5</v>
      </c>
      <c r="O4" s="82" t="s">
        <v>192</v>
      </c>
      <c r="X4"/>
      <c r="Y4"/>
    </row>
    <row r="5" spans="1:25" x14ac:dyDescent="0.2">
      <c r="A5" s="64">
        <v>1</v>
      </c>
      <c r="B5" s="64">
        <v>240</v>
      </c>
      <c r="C5" s="64" t="s">
        <v>309</v>
      </c>
      <c r="D5" s="64" t="s">
        <v>310</v>
      </c>
      <c r="E5" s="64">
        <v>1</v>
      </c>
      <c r="F5" s="64" t="s">
        <v>311</v>
      </c>
      <c r="G5" s="66">
        <v>1.8657407407407407E-2</v>
      </c>
      <c r="H5" s="64">
        <v>3</v>
      </c>
      <c r="I5" s="66">
        <v>3.3333333333333333E-2</v>
      </c>
      <c r="J5" s="66">
        <v>9.2766203703703698E-2</v>
      </c>
      <c r="K5" s="64">
        <v>1</v>
      </c>
      <c r="L5" s="66">
        <v>0.05</v>
      </c>
      <c r="M5" s="66">
        <v>5.4074074074074073E-2</v>
      </c>
      <c r="N5" s="64">
        <v>1</v>
      </c>
      <c r="O5" s="104">
        <v>0.16683854166666667</v>
      </c>
      <c r="S5"/>
      <c r="T5"/>
      <c r="U5"/>
      <c r="V5"/>
      <c r="W5"/>
      <c r="X5"/>
      <c r="Y5"/>
    </row>
    <row r="6" spans="1:25" x14ac:dyDescent="0.2">
      <c r="A6" s="77">
        <v>55</v>
      </c>
      <c r="B6" s="77">
        <v>253</v>
      </c>
      <c r="C6" s="77" t="s">
        <v>312</v>
      </c>
      <c r="D6" s="77" t="s">
        <v>313</v>
      </c>
      <c r="E6" s="77">
        <v>23</v>
      </c>
      <c r="F6" s="77" t="s">
        <v>278</v>
      </c>
      <c r="G6" s="80">
        <v>1.7766203703703704E-2</v>
      </c>
      <c r="H6" s="77">
        <v>1</v>
      </c>
      <c r="I6" s="80">
        <v>6.1111111111111116E-2</v>
      </c>
      <c r="J6" s="80">
        <v>0.11196759259259259</v>
      </c>
      <c r="K6" s="77">
        <v>85</v>
      </c>
      <c r="L6" s="80">
        <v>4.2361111111111106E-2</v>
      </c>
      <c r="M6" s="80">
        <v>6.9780092592592588E-2</v>
      </c>
      <c r="N6" s="77">
        <v>101</v>
      </c>
      <c r="O6" s="105">
        <v>0.20121585648148146</v>
      </c>
      <c r="R6"/>
      <c r="S6"/>
      <c r="T6"/>
      <c r="U6"/>
      <c r="V6"/>
      <c r="W6"/>
      <c r="X6"/>
      <c r="Y6"/>
    </row>
    <row r="7" spans="1:25" x14ac:dyDescent="0.2">
      <c r="A7" s="64">
        <v>72</v>
      </c>
      <c r="B7" s="64">
        <v>248</v>
      </c>
      <c r="C7" s="64" t="s">
        <v>314</v>
      </c>
      <c r="D7" s="64" t="s">
        <v>315</v>
      </c>
      <c r="E7" s="64">
        <v>33</v>
      </c>
      <c r="F7" s="64" t="s">
        <v>278</v>
      </c>
      <c r="G7" s="66">
        <v>2.3634259259259258E-2</v>
      </c>
      <c r="H7" s="64">
        <v>69</v>
      </c>
      <c r="I7" s="66">
        <v>5.2777777777777778E-2</v>
      </c>
      <c r="J7" s="66">
        <v>0.1090162037037037</v>
      </c>
      <c r="K7" s="64">
        <v>58</v>
      </c>
      <c r="L7" s="66">
        <v>5.6944444444444443E-2</v>
      </c>
      <c r="M7" s="66">
        <v>7.0821759259259265E-2</v>
      </c>
      <c r="N7" s="64">
        <v>116</v>
      </c>
      <c r="O7" s="104">
        <v>0.20527314814814815</v>
      </c>
      <c r="S7"/>
      <c r="T7"/>
      <c r="U7"/>
      <c r="V7"/>
      <c r="W7"/>
      <c r="X7"/>
      <c r="Y7"/>
    </row>
    <row r="8" spans="1:25" x14ac:dyDescent="0.2">
      <c r="A8" s="77">
        <v>98</v>
      </c>
      <c r="B8" s="77">
        <v>252</v>
      </c>
      <c r="C8" s="77" t="s">
        <v>78</v>
      </c>
      <c r="D8" s="77" t="s">
        <v>79</v>
      </c>
      <c r="E8" s="77">
        <v>48</v>
      </c>
      <c r="F8" s="77" t="s">
        <v>316</v>
      </c>
      <c r="G8" s="80">
        <v>2.1956018518518517E-2</v>
      </c>
      <c r="H8" s="77">
        <v>30</v>
      </c>
      <c r="I8" s="80">
        <v>3.6805555555555557E-2</v>
      </c>
      <c r="J8" s="80">
        <v>0.11635416666666666</v>
      </c>
      <c r="K8" s="77">
        <v>123</v>
      </c>
      <c r="L8" s="80">
        <v>4.3749999999999997E-2</v>
      </c>
      <c r="M8" s="80">
        <v>7.4062500000000003E-2</v>
      </c>
      <c r="N8" s="77">
        <v>149</v>
      </c>
      <c r="O8" s="105">
        <v>0.2136851851851852</v>
      </c>
      <c r="S8"/>
      <c r="T8"/>
      <c r="U8"/>
      <c r="V8"/>
      <c r="W8"/>
      <c r="X8"/>
      <c r="Y8"/>
    </row>
    <row r="9" spans="1:25" x14ac:dyDescent="0.2">
      <c r="A9" s="64">
        <v>121</v>
      </c>
      <c r="B9" s="64">
        <v>244</v>
      </c>
      <c r="C9" s="64" t="s">
        <v>317</v>
      </c>
      <c r="D9" s="64" t="s">
        <v>315</v>
      </c>
      <c r="E9" s="64">
        <v>59</v>
      </c>
      <c r="F9" s="64" t="s">
        <v>278</v>
      </c>
      <c r="G9" s="66">
        <v>2.4895833333333336E-2</v>
      </c>
      <c r="H9" s="64">
        <v>106</v>
      </c>
      <c r="I9" s="66">
        <v>0.10069444444444443</v>
      </c>
      <c r="J9" s="66">
        <v>0.11956018518518519</v>
      </c>
      <c r="K9" s="64">
        <v>157</v>
      </c>
      <c r="L9" s="66">
        <v>7.4999999999999997E-2</v>
      </c>
      <c r="M9" s="66">
        <v>6.9884259259259257E-2</v>
      </c>
      <c r="N9" s="64">
        <v>104</v>
      </c>
      <c r="O9" s="104">
        <v>0.21725347222222222</v>
      </c>
      <c r="S9"/>
      <c r="T9"/>
      <c r="U9"/>
      <c r="V9"/>
      <c r="W9"/>
      <c r="X9"/>
      <c r="Y9"/>
    </row>
    <row r="10" spans="1:25" x14ac:dyDescent="0.2">
      <c r="A10" s="77">
        <v>131</v>
      </c>
      <c r="B10" s="77">
        <v>249</v>
      </c>
      <c r="C10" s="77" t="s">
        <v>286</v>
      </c>
      <c r="D10" s="77" t="s">
        <v>210</v>
      </c>
      <c r="E10" s="77">
        <v>66</v>
      </c>
      <c r="F10" s="77" t="s">
        <v>275</v>
      </c>
      <c r="G10" s="80">
        <v>2.6655092592592591E-2</v>
      </c>
      <c r="H10" s="77">
        <v>166</v>
      </c>
      <c r="I10" s="80">
        <v>0.10972222222222222</v>
      </c>
      <c r="J10" s="80">
        <v>0.11043981481481481</v>
      </c>
      <c r="K10" s="77">
        <v>69</v>
      </c>
      <c r="L10" s="80">
        <v>7.4999999999999997E-2</v>
      </c>
      <c r="M10" s="80">
        <v>7.9421296296296295E-2</v>
      </c>
      <c r="N10" s="77">
        <v>205</v>
      </c>
      <c r="O10" s="105">
        <v>0.21958333333333332</v>
      </c>
      <c r="S10"/>
      <c r="T10"/>
      <c r="U10"/>
      <c r="V10"/>
      <c r="W10"/>
      <c r="X10"/>
      <c r="Y10"/>
    </row>
    <row r="11" spans="1:25" x14ac:dyDescent="0.2">
      <c r="A11" s="64">
        <v>164</v>
      </c>
      <c r="B11" s="64">
        <v>245</v>
      </c>
      <c r="C11" s="64" t="s">
        <v>244</v>
      </c>
      <c r="D11" s="64" t="s">
        <v>245</v>
      </c>
      <c r="E11" s="64">
        <v>67</v>
      </c>
      <c r="F11" s="64" t="s">
        <v>246</v>
      </c>
      <c r="G11" s="66">
        <v>2.2650462962962966E-2</v>
      </c>
      <c r="H11" s="64">
        <v>48</v>
      </c>
      <c r="I11" s="66">
        <v>8.6805555555555566E-2</v>
      </c>
      <c r="J11" s="66">
        <v>0.11255787037037036</v>
      </c>
      <c r="K11" s="64">
        <v>91</v>
      </c>
      <c r="L11" s="66">
        <v>9.4444444444444442E-2</v>
      </c>
      <c r="M11" s="66">
        <v>8.8217592592592597E-2</v>
      </c>
      <c r="N11" s="64">
        <v>264</v>
      </c>
      <c r="O11" s="104">
        <v>0.22641666666666668</v>
      </c>
      <c r="S11"/>
      <c r="T11"/>
      <c r="U11"/>
      <c r="V11"/>
      <c r="W11"/>
      <c r="X11"/>
      <c r="Y11"/>
    </row>
    <row r="12" spans="1:25" x14ac:dyDescent="0.2">
      <c r="A12" s="77">
        <v>165</v>
      </c>
      <c r="B12" s="77">
        <v>246</v>
      </c>
      <c r="C12" s="77" t="s">
        <v>318</v>
      </c>
      <c r="D12" s="77" t="s">
        <v>319</v>
      </c>
      <c r="E12" s="77">
        <v>68</v>
      </c>
      <c r="F12" s="77" t="s">
        <v>246</v>
      </c>
      <c r="G12" s="80">
        <v>2.2280092592592591E-2</v>
      </c>
      <c r="H12" s="77">
        <v>37</v>
      </c>
      <c r="I12" s="80">
        <v>9.0277777777777776E-2</v>
      </c>
      <c r="J12" s="80">
        <v>0.12146990740740742</v>
      </c>
      <c r="K12" s="77">
        <v>181</v>
      </c>
      <c r="L12" s="80">
        <v>5.8333333333333327E-2</v>
      </c>
      <c r="M12" s="80">
        <v>8.0231481481481473E-2</v>
      </c>
      <c r="N12" s="77">
        <v>207</v>
      </c>
      <c r="O12" s="105">
        <v>0.22642881944444446</v>
      </c>
      <c r="S12"/>
      <c r="T12"/>
      <c r="U12"/>
      <c r="V12"/>
      <c r="W12"/>
      <c r="X12"/>
      <c r="Y12"/>
    </row>
    <row r="13" spans="1:25" x14ac:dyDescent="0.2">
      <c r="A13" s="64">
        <v>206</v>
      </c>
      <c r="B13" s="64">
        <v>391</v>
      </c>
      <c r="C13" s="64" t="s">
        <v>320</v>
      </c>
      <c r="D13" s="64" t="s">
        <v>204</v>
      </c>
      <c r="E13" s="64">
        <v>113</v>
      </c>
      <c r="F13" s="64" t="s">
        <v>272</v>
      </c>
      <c r="G13" s="66">
        <v>2.4571759259259262E-2</v>
      </c>
      <c r="H13" s="64">
        <v>96</v>
      </c>
      <c r="I13" s="66">
        <v>0.12916666666666668</v>
      </c>
      <c r="J13" s="66">
        <v>0.13248842592592594</v>
      </c>
      <c r="K13" s="64">
        <v>258</v>
      </c>
      <c r="L13" s="66">
        <v>0.10069444444444443</v>
      </c>
      <c r="M13" s="66">
        <v>7.7569444444444455E-2</v>
      </c>
      <c r="N13" s="64">
        <v>193</v>
      </c>
      <c r="O13" s="104">
        <v>0.23844039351851851</v>
      </c>
      <c r="S13"/>
      <c r="T13"/>
      <c r="U13"/>
      <c r="V13"/>
      <c r="W13"/>
      <c r="X13"/>
      <c r="Y13"/>
    </row>
    <row r="14" spans="1:25" x14ac:dyDescent="0.2">
      <c r="A14" s="77">
        <v>226</v>
      </c>
      <c r="B14" s="77">
        <v>241</v>
      </c>
      <c r="C14" s="77" t="s">
        <v>321</v>
      </c>
      <c r="D14" s="77" t="s">
        <v>322</v>
      </c>
      <c r="E14" s="77">
        <v>125</v>
      </c>
      <c r="F14" s="77" t="s">
        <v>272</v>
      </c>
      <c r="G14" s="80">
        <v>2.5995370370370367E-2</v>
      </c>
      <c r="H14" s="77">
        <v>144</v>
      </c>
      <c r="I14" s="80">
        <v>0.21180555555555555</v>
      </c>
      <c r="J14" s="80">
        <v>0.1323263888888889</v>
      </c>
      <c r="K14" s="77">
        <v>257</v>
      </c>
      <c r="L14" s="80">
        <v>8.6111111111111124E-2</v>
      </c>
      <c r="M14" s="80">
        <v>8.0497685185185186E-2</v>
      </c>
      <c r="N14" s="77">
        <v>210</v>
      </c>
      <c r="O14" s="105">
        <v>0.24376388888888889</v>
      </c>
      <c r="S14"/>
      <c r="T14"/>
      <c r="U14"/>
      <c r="V14"/>
      <c r="W14"/>
      <c r="X14"/>
      <c r="Y14"/>
    </row>
    <row r="15" spans="1:25" x14ac:dyDescent="0.2">
      <c r="A15" s="64">
        <v>236</v>
      </c>
      <c r="B15" s="64">
        <v>250</v>
      </c>
      <c r="C15" s="64" t="s">
        <v>323</v>
      </c>
      <c r="D15" s="64" t="s">
        <v>324</v>
      </c>
      <c r="E15" s="64">
        <v>134</v>
      </c>
      <c r="F15" s="64" t="s">
        <v>325</v>
      </c>
      <c r="G15" s="66">
        <v>3.4525462962962966E-2</v>
      </c>
      <c r="H15" s="64">
        <v>306</v>
      </c>
      <c r="I15" s="66">
        <v>0.14791666666666667</v>
      </c>
      <c r="J15" s="66">
        <v>0.15094907407407407</v>
      </c>
      <c r="K15" s="64">
        <v>302</v>
      </c>
      <c r="L15" s="66">
        <v>0.12708333333333333</v>
      </c>
      <c r="M15" s="66">
        <v>5.5405092592592596E-2</v>
      </c>
      <c r="N15" s="64">
        <v>2</v>
      </c>
      <c r="O15" s="104">
        <v>0.2454328703703704</v>
      </c>
      <c r="S15"/>
      <c r="T15"/>
      <c r="U15"/>
      <c r="V15"/>
      <c r="W15"/>
      <c r="X15"/>
      <c r="Y15"/>
    </row>
    <row r="16" spans="1:25" x14ac:dyDescent="0.2">
      <c r="A16" s="77">
        <v>264</v>
      </c>
      <c r="B16" s="77">
        <v>243</v>
      </c>
      <c r="C16" s="77" t="s">
        <v>326</v>
      </c>
      <c r="D16" s="77" t="s">
        <v>267</v>
      </c>
      <c r="E16" s="77">
        <v>149</v>
      </c>
      <c r="F16" s="77" t="s">
        <v>278</v>
      </c>
      <c r="G16" s="80">
        <v>3.0775462962962966E-2</v>
      </c>
      <c r="H16" s="77">
        <v>281</v>
      </c>
      <c r="I16" s="80">
        <v>0.10347222222222223</v>
      </c>
      <c r="J16" s="80">
        <v>0.13190972222222222</v>
      </c>
      <c r="K16" s="77">
        <v>255</v>
      </c>
      <c r="L16" s="80">
        <v>4.027777777777778E-2</v>
      </c>
      <c r="M16" s="80">
        <v>9.1377314814814814E-2</v>
      </c>
      <c r="N16" s="77">
        <v>274</v>
      </c>
      <c r="O16" s="105">
        <v>0.25644039351851849</v>
      </c>
      <c r="R16"/>
      <c r="S16"/>
      <c r="T16"/>
      <c r="U16"/>
      <c r="V16"/>
      <c r="W16"/>
      <c r="X16"/>
      <c r="Y16"/>
    </row>
    <row r="17" spans="1:25" x14ac:dyDescent="0.2">
      <c r="A17" s="64">
        <v>275</v>
      </c>
      <c r="B17" s="64">
        <v>242</v>
      </c>
      <c r="C17" s="64" t="s">
        <v>249</v>
      </c>
      <c r="D17" s="64" t="s">
        <v>250</v>
      </c>
      <c r="E17" s="64">
        <v>94</v>
      </c>
      <c r="F17" s="64" t="s">
        <v>246</v>
      </c>
      <c r="G17" s="66">
        <v>2.4548611111111115E-2</v>
      </c>
      <c r="H17" s="64">
        <v>93</v>
      </c>
      <c r="I17" s="66">
        <v>0.11319444444444444</v>
      </c>
      <c r="J17" s="66">
        <v>0.13947916666666668</v>
      </c>
      <c r="K17" s="64">
        <v>282</v>
      </c>
      <c r="L17" s="66">
        <v>9.8611111111111108E-2</v>
      </c>
      <c r="M17" s="66">
        <v>9.3784722222222228E-2</v>
      </c>
      <c r="N17" s="64">
        <v>282</v>
      </c>
      <c r="O17" s="104">
        <v>0.26132291666666668</v>
      </c>
      <c r="S17"/>
      <c r="T17"/>
      <c r="U17"/>
      <c r="V17"/>
      <c r="W17"/>
      <c r="X17"/>
      <c r="Y17"/>
    </row>
    <row r="18" spans="1:25" x14ac:dyDescent="0.2">
      <c r="A18" s="77">
        <v>277</v>
      </c>
      <c r="B18" s="77">
        <v>251</v>
      </c>
      <c r="C18" s="77" t="s">
        <v>327</v>
      </c>
      <c r="D18" s="77" t="s">
        <v>214</v>
      </c>
      <c r="E18" s="77">
        <v>95</v>
      </c>
      <c r="F18" s="77" t="s">
        <v>246</v>
      </c>
      <c r="G18" s="80">
        <v>3.4525462962962966E-2</v>
      </c>
      <c r="H18" s="77">
        <v>305</v>
      </c>
      <c r="I18" s="80">
        <v>0.11666666666666665</v>
      </c>
      <c r="J18" s="80">
        <v>0.13180555555555556</v>
      </c>
      <c r="K18" s="77">
        <v>254</v>
      </c>
      <c r="L18" s="80">
        <v>9.3055555555555558E-2</v>
      </c>
      <c r="M18" s="80">
        <v>9.2152777777777764E-2</v>
      </c>
      <c r="N18" s="77">
        <v>275</v>
      </c>
      <c r="O18" s="105">
        <v>0.26194560185185184</v>
      </c>
      <c r="S18"/>
      <c r="T18"/>
      <c r="U18"/>
      <c r="V18"/>
      <c r="W18"/>
      <c r="X18"/>
      <c r="Y18"/>
    </row>
    <row r="19" spans="1:25" x14ac:dyDescent="0.2">
      <c r="A19" s="64">
        <v>288</v>
      </c>
      <c r="B19" s="64">
        <v>406</v>
      </c>
      <c r="C19" s="64" t="s">
        <v>328</v>
      </c>
      <c r="D19" s="64" t="s">
        <v>329</v>
      </c>
      <c r="E19" s="64">
        <v>165</v>
      </c>
      <c r="F19" s="64" t="s">
        <v>278</v>
      </c>
      <c r="G19" s="66">
        <v>3.2002314814814817E-2</v>
      </c>
      <c r="H19" s="64">
        <v>291</v>
      </c>
      <c r="I19" s="66">
        <v>0.13055555555555556</v>
      </c>
      <c r="J19" s="66">
        <v>0.14047453703703702</v>
      </c>
      <c r="K19" s="64">
        <v>288</v>
      </c>
      <c r="L19" s="66">
        <v>9.0972222222222218E-2</v>
      </c>
      <c r="M19" s="66">
        <v>9.6030092592592597E-2</v>
      </c>
      <c r="N19" s="64">
        <v>283</v>
      </c>
      <c r="O19" s="104">
        <v>0.27216377314814816</v>
      </c>
      <c r="S19"/>
      <c r="T19"/>
      <c r="U19"/>
      <c r="V19"/>
      <c r="W19"/>
      <c r="X19"/>
      <c r="Y19"/>
    </row>
    <row r="20" spans="1:25" x14ac:dyDescent="0.2">
      <c r="A20" s="77">
        <v>301</v>
      </c>
      <c r="B20" s="77">
        <v>247</v>
      </c>
      <c r="C20" s="77" t="s">
        <v>330</v>
      </c>
      <c r="D20" s="77" t="s">
        <v>331</v>
      </c>
      <c r="E20" s="77">
        <v>172</v>
      </c>
      <c r="F20" s="77" t="s">
        <v>254</v>
      </c>
      <c r="G20" s="80">
        <v>3.5983796296296298E-2</v>
      </c>
      <c r="H20" s="77">
        <v>310</v>
      </c>
      <c r="I20" s="80">
        <v>0.20347222222222219</v>
      </c>
      <c r="J20" s="80">
        <v>0.11159722222222222</v>
      </c>
      <c r="K20" s="77">
        <v>303</v>
      </c>
      <c r="L20" s="106">
        <v>0.29885011574074077</v>
      </c>
      <c r="M20" s="77"/>
      <c r="N20" s="77"/>
      <c r="O20" s="105"/>
      <c r="S20"/>
      <c r="T20"/>
      <c r="U20"/>
      <c r="V20"/>
      <c r="W20"/>
      <c r="X20"/>
      <c r="Y20"/>
    </row>
    <row r="22" spans="1:25" x14ac:dyDescent="0.2">
      <c r="A22" s="107" t="s">
        <v>332</v>
      </c>
    </row>
    <row r="23" spans="1:25" x14ac:dyDescent="0.2">
      <c r="A23" s="107"/>
    </row>
    <row r="24" spans="1:25" x14ac:dyDescent="0.2">
      <c r="A24" s="82" t="s">
        <v>5</v>
      </c>
      <c r="B24" s="82" t="s">
        <v>189</v>
      </c>
      <c r="C24" s="82" t="s">
        <v>49</v>
      </c>
      <c r="D24" s="82" t="s">
        <v>217</v>
      </c>
      <c r="E24" s="82" t="s">
        <v>216</v>
      </c>
      <c r="F24" s="82" t="s">
        <v>5</v>
      </c>
      <c r="G24" s="82" t="s">
        <v>128</v>
      </c>
      <c r="H24" s="82" t="s">
        <v>191</v>
      </c>
      <c r="I24" s="82" t="s">
        <v>5</v>
      </c>
      <c r="J24" s="82" t="s">
        <v>56</v>
      </c>
      <c r="K24" s="82" t="s">
        <v>57</v>
      </c>
      <c r="L24" s="82" t="s">
        <v>5</v>
      </c>
      <c r="M24" s="82" t="s">
        <v>192</v>
      </c>
      <c r="X24"/>
      <c r="Y24"/>
    </row>
    <row r="25" spans="1:25" x14ac:dyDescent="0.2">
      <c r="A25" s="64">
        <v>17</v>
      </c>
      <c r="B25" s="64">
        <v>70</v>
      </c>
      <c r="C25" s="64" t="s">
        <v>333</v>
      </c>
      <c r="D25" s="64">
        <v>1</v>
      </c>
      <c r="E25" s="66">
        <v>2.3784722222222221E-2</v>
      </c>
      <c r="F25" s="64">
        <v>10</v>
      </c>
      <c r="G25" s="66">
        <v>2.9861111111111113E-2</v>
      </c>
      <c r="H25" s="66">
        <v>0.13443287037037036</v>
      </c>
      <c r="I25" s="64">
        <v>18</v>
      </c>
      <c r="J25" s="66">
        <v>2.7777777777777776E-2</v>
      </c>
      <c r="K25" s="66">
        <v>8.1122685185185187E-2</v>
      </c>
      <c r="L25" s="64">
        <v>21</v>
      </c>
      <c r="M25" s="104">
        <v>0.24028240740740739</v>
      </c>
      <c r="R25"/>
      <c r="S25"/>
      <c r="T25"/>
      <c r="U25"/>
      <c r="V25"/>
      <c r="W25"/>
      <c r="X25"/>
      <c r="Y25"/>
    </row>
    <row r="26" spans="1:25" x14ac:dyDescent="0.2">
      <c r="A26" s="77"/>
      <c r="B26" s="77"/>
      <c r="C26" s="77"/>
      <c r="D26" s="77"/>
      <c r="E26" s="108" t="s">
        <v>209</v>
      </c>
      <c r="F26" s="77"/>
      <c r="G26" s="77"/>
      <c r="H26" s="108" t="s">
        <v>334</v>
      </c>
      <c r="I26" s="77"/>
      <c r="J26" s="77"/>
      <c r="K26" s="108" t="s">
        <v>335</v>
      </c>
      <c r="L26" s="77"/>
      <c r="M26" s="77"/>
      <c r="Y26"/>
    </row>
    <row r="27" spans="1:25" x14ac:dyDescent="0.2">
      <c r="A27" s="64">
        <v>18</v>
      </c>
      <c r="B27" s="64">
        <v>170</v>
      </c>
      <c r="C27" s="64" t="s">
        <v>336</v>
      </c>
      <c r="D27" s="64">
        <v>2</v>
      </c>
      <c r="E27" s="66">
        <v>3.1956018518518516E-2</v>
      </c>
      <c r="F27" s="64">
        <v>23</v>
      </c>
      <c r="G27" s="66">
        <v>3.125E-2</v>
      </c>
      <c r="H27" s="66">
        <v>0.13346064814814815</v>
      </c>
      <c r="I27" s="64">
        <v>16</v>
      </c>
      <c r="J27" s="66">
        <v>3.125E-2</v>
      </c>
      <c r="K27" s="66">
        <v>7.6863425925925918E-2</v>
      </c>
      <c r="L27" s="64">
        <v>16</v>
      </c>
      <c r="M27" s="104">
        <v>0.24331018518518518</v>
      </c>
      <c r="Q27"/>
      <c r="R27"/>
      <c r="S27"/>
      <c r="T27"/>
      <c r="U27"/>
      <c r="V27"/>
      <c r="W27"/>
      <c r="X27"/>
      <c r="Y27"/>
    </row>
    <row r="28" spans="1:25" x14ac:dyDescent="0.2">
      <c r="A28" s="77"/>
      <c r="B28" s="77"/>
      <c r="C28" s="77"/>
      <c r="D28" s="77"/>
      <c r="E28" s="108" t="s">
        <v>337</v>
      </c>
      <c r="F28" s="77"/>
      <c r="G28" s="77"/>
      <c r="H28" s="108" t="s">
        <v>338</v>
      </c>
      <c r="I28" s="77"/>
      <c r="J28" s="77"/>
      <c r="K28" s="108" t="s">
        <v>70</v>
      </c>
      <c r="L28" s="77"/>
      <c r="M28" s="77"/>
    </row>
    <row r="30" spans="1:25" x14ac:dyDescent="0.2">
      <c r="A30" s="142" t="s">
        <v>339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</row>
    <row r="32" spans="1:25" x14ac:dyDescent="0.2">
      <c r="A32" s="82" t="s">
        <v>5</v>
      </c>
      <c r="B32" s="82" t="s">
        <v>308</v>
      </c>
      <c r="C32" s="82" t="s">
        <v>49</v>
      </c>
      <c r="D32" s="82" t="s">
        <v>50</v>
      </c>
      <c r="E32" s="82" t="s">
        <v>217</v>
      </c>
      <c r="F32" s="82" t="s">
        <v>10</v>
      </c>
      <c r="G32" s="74" t="s">
        <v>190</v>
      </c>
      <c r="H32" s="74" t="s">
        <v>5</v>
      </c>
      <c r="I32" s="74" t="s">
        <v>191</v>
      </c>
      <c r="J32" s="74" t="s">
        <v>5</v>
      </c>
      <c r="K32" s="74" t="s">
        <v>57</v>
      </c>
      <c r="L32" s="74" t="s">
        <v>5</v>
      </c>
      <c r="M32" s="82" t="s">
        <v>192</v>
      </c>
      <c r="X32"/>
      <c r="Y32"/>
    </row>
    <row r="33" spans="1:25" x14ac:dyDescent="0.2">
      <c r="A33" s="64">
        <v>7</v>
      </c>
      <c r="B33" s="64">
        <v>114</v>
      </c>
      <c r="C33" s="64" t="s">
        <v>197</v>
      </c>
      <c r="D33" s="64" t="s">
        <v>198</v>
      </c>
      <c r="E33" s="64">
        <v>1</v>
      </c>
      <c r="F33" s="64" t="s">
        <v>272</v>
      </c>
      <c r="G33" s="66">
        <v>4.409722222222222E-3</v>
      </c>
      <c r="H33" s="64">
        <v>39</v>
      </c>
      <c r="I33" s="66">
        <v>1.4305555555555557E-2</v>
      </c>
      <c r="J33" s="64">
        <v>1</v>
      </c>
      <c r="K33" s="66">
        <v>7.4074074074074068E-3</v>
      </c>
      <c r="L33" s="64">
        <v>9</v>
      </c>
      <c r="M33" s="109">
        <v>2.6112847222222221E-2</v>
      </c>
      <c r="P33"/>
      <c r="Q33"/>
      <c r="R33"/>
      <c r="S33"/>
      <c r="T33"/>
      <c r="U33"/>
      <c r="V33"/>
      <c r="W33"/>
      <c r="X33"/>
      <c r="Y33"/>
    </row>
    <row r="34" spans="1:25" x14ac:dyDescent="0.2">
      <c r="A34" s="77">
        <v>17</v>
      </c>
      <c r="B34" s="77">
        <v>50</v>
      </c>
      <c r="C34" s="77" t="s">
        <v>314</v>
      </c>
      <c r="D34" s="77" t="s">
        <v>340</v>
      </c>
      <c r="E34" s="77">
        <v>1</v>
      </c>
      <c r="F34" s="77" t="s">
        <v>341</v>
      </c>
      <c r="G34" s="80">
        <v>3.472222222222222E-3</v>
      </c>
      <c r="H34" s="77">
        <v>11</v>
      </c>
      <c r="I34" s="80">
        <v>1.6712962962962961E-2</v>
      </c>
      <c r="J34" s="77">
        <v>34</v>
      </c>
      <c r="K34" s="80">
        <v>7.4074074074074068E-3</v>
      </c>
      <c r="L34" s="77">
        <v>8</v>
      </c>
      <c r="M34" s="106">
        <v>2.7572337962962962E-2</v>
      </c>
      <c r="O34"/>
      <c r="P34"/>
      <c r="Q34"/>
      <c r="R34"/>
      <c r="S34"/>
      <c r="T34"/>
      <c r="U34"/>
      <c r="V34"/>
      <c r="W34"/>
      <c r="X34"/>
      <c r="Y34"/>
    </row>
    <row r="35" spans="1:25" x14ac:dyDescent="0.2">
      <c r="A35" s="64">
        <v>21</v>
      </c>
      <c r="B35" s="64">
        <v>25</v>
      </c>
      <c r="C35" s="64" t="s">
        <v>271</v>
      </c>
      <c r="D35" s="64" t="s">
        <v>342</v>
      </c>
      <c r="E35" s="64">
        <v>13</v>
      </c>
      <c r="F35" s="64" t="s">
        <v>343</v>
      </c>
      <c r="G35" s="66">
        <v>3.6805555555555554E-3</v>
      </c>
      <c r="H35" s="64">
        <v>18</v>
      </c>
      <c r="I35" s="66">
        <v>1.6585648148148148E-2</v>
      </c>
      <c r="J35" s="64">
        <v>29</v>
      </c>
      <c r="K35" s="66">
        <v>7.9629629629629634E-3</v>
      </c>
      <c r="L35" s="64">
        <v>22</v>
      </c>
      <c r="M35" s="109">
        <v>2.8220486111111113E-2</v>
      </c>
      <c r="O35"/>
      <c r="P35"/>
      <c r="Q35"/>
      <c r="R35"/>
      <c r="S35"/>
      <c r="T35"/>
      <c r="U35"/>
      <c r="V35"/>
      <c r="W35"/>
      <c r="X35"/>
      <c r="Y35"/>
    </row>
    <row r="36" spans="1:25" x14ac:dyDescent="0.2">
      <c r="A36" s="77">
        <v>49</v>
      </c>
      <c r="B36" s="77">
        <v>39</v>
      </c>
      <c r="C36" s="77" t="s">
        <v>197</v>
      </c>
      <c r="D36" s="77" t="s">
        <v>344</v>
      </c>
      <c r="E36" s="77">
        <v>3</v>
      </c>
      <c r="F36" s="77" t="s">
        <v>222</v>
      </c>
      <c r="G36" s="80">
        <v>4.8263888888888887E-3</v>
      </c>
      <c r="H36" s="77">
        <v>65</v>
      </c>
      <c r="I36" s="80">
        <v>1.8622685185185183E-2</v>
      </c>
      <c r="J36" s="77">
        <v>61</v>
      </c>
      <c r="K36" s="80">
        <v>8.3333333333333332E-3</v>
      </c>
      <c r="L36" s="77">
        <v>34</v>
      </c>
      <c r="M36" s="106">
        <v>3.1754629629629626E-2</v>
      </c>
      <c r="O36"/>
      <c r="P36"/>
      <c r="Q36"/>
      <c r="R36"/>
      <c r="S36"/>
      <c r="T36"/>
      <c r="U36"/>
      <c r="V36"/>
      <c r="W36"/>
      <c r="X36"/>
      <c r="Y36"/>
    </row>
    <row r="37" spans="1:25" x14ac:dyDescent="0.2">
      <c r="A37" s="64">
        <v>53</v>
      </c>
      <c r="B37" s="64">
        <v>16</v>
      </c>
      <c r="C37" s="64" t="s">
        <v>345</v>
      </c>
      <c r="D37" s="64" t="s">
        <v>346</v>
      </c>
      <c r="E37" s="64">
        <v>22</v>
      </c>
      <c r="F37" s="64" t="s">
        <v>343</v>
      </c>
      <c r="G37" s="66">
        <v>1.1643518518518518E-2</v>
      </c>
      <c r="H37" s="64">
        <v>110</v>
      </c>
      <c r="I37" s="64"/>
      <c r="J37" s="64"/>
      <c r="K37" s="64"/>
      <c r="L37" s="64"/>
      <c r="M37" s="109">
        <v>3.2211805555555556E-2</v>
      </c>
      <c r="P37"/>
      <c r="Q37"/>
      <c r="R37"/>
      <c r="S37"/>
      <c r="T37"/>
      <c r="U37"/>
      <c r="V37"/>
      <c r="W37"/>
      <c r="X37"/>
      <c r="Y37"/>
    </row>
    <row r="38" spans="1:25" x14ac:dyDescent="0.2">
      <c r="A38" s="77">
        <v>59</v>
      </c>
      <c r="B38" s="77">
        <v>110</v>
      </c>
      <c r="C38" s="77" t="s">
        <v>271</v>
      </c>
      <c r="D38" s="77" t="s">
        <v>73</v>
      </c>
      <c r="E38" s="77">
        <v>5</v>
      </c>
      <c r="F38" s="77" t="s">
        <v>272</v>
      </c>
      <c r="G38" s="80">
        <v>3.8773148148148143E-3</v>
      </c>
      <c r="H38" s="77">
        <v>22</v>
      </c>
      <c r="I38" s="80">
        <v>1.8726851851851852E-2</v>
      </c>
      <c r="J38" s="77">
        <v>62</v>
      </c>
      <c r="K38" s="80">
        <v>1.045138888888889E-2</v>
      </c>
      <c r="L38" s="77">
        <v>82</v>
      </c>
      <c r="M38" s="106">
        <v>3.3040509259259256E-2</v>
      </c>
      <c r="O38"/>
      <c r="P38"/>
      <c r="Q38"/>
      <c r="R38"/>
      <c r="S38"/>
      <c r="T38"/>
      <c r="U38"/>
      <c r="V38"/>
      <c r="W38"/>
      <c r="X38"/>
      <c r="Y38"/>
    </row>
    <row r="39" spans="1:25" x14ac:dyDescent="0.2">
      <c r="A39" s="64">
        <v>71</v>
      </c>
      <c r="B39" s="64">
        <v>56</v>
      </c>
      <c r="C39" s="64" t="s">
        <v>271</v>
      </c>
      <c r="D39" s="64" t="s">
        <v>347</v>
      </c>
      <c r="E39" s="64">
        <v>16</v>
      </c>
      <c r="F39" s="64" t="s">
        <v>348</v>
      </c>
      <c r="G39" s="66">
        <v>5.0462962962962961E-3</v>
      </c>
      <c r="H39" s="64">
        <v>78</v>
      </c>
      <c r="I39" s="66">
        <v>1.9375E-2</v>
      </c>
      <c r="J39" s="64">
        <v>68</v>
      </c>
      <c r="K39" s="66">
        <v>1.0486111111111111E-2</v>
      </c>
      <c r="L39" s="64">
        <v>85</v>
      </c>
      <c r="M39" s="109">
        <v>3.4887731481481485E-2</v>
      </c>
      <c r="O39"/>
      <c r="P39"/>
      <c r="Q39"/>
      <c r="R39"/>
      <c r="S39"/>
      <c r="T39"/>
      <c r="U39"/>
      <c r="V39"/>
      <c r="W39"/>
      <c r="X39"/>
      <c r="Y39"/>
    </row>
    <row r="40" spans="1:25" x14ac:dyDescent="0.2">
      <c r="A40" s="77">
        <v>86</v>
      </c>
      <c r="B40" s="77">
        <v>29</v>
      </c>
      <c r="C40" s="77" t="s">
        <v>312</v>
      </c>
      <c r="D40" s="77" t="s">
        <v>349</v>
      </c>
      <c r="E40" s="77">
        <v>6</v>
      </c>
      <c r="F40" s="77" t="s">
        <v>222</v>
      </c>
      <c r="G40" s="80">
        <v>5.0347222222222225E-3</v>
      </c>
      <c r="H40" s="77">
        <v>77</v>
      </c>
      <c r="I40" s="80">
        <v>2.0462962962962964E-2</v>
      </c>
      <c r="J40" s="77">
        <v>79</v>
      </c>
      <c r="K40" s="80">
        <v>1.0787037037037038E-2</v>
      </c>
      <c r="L40" s="77">
        <v>93</v>
      </c>
      <c r="M40" s="106">
        <v>3.6270833333333329E-2</v>
      </c>
      <c r="O40"/>
      <c r="P40"/>
      <c r="Q40"/>
      <c r="R40"/>
      <c r="S40"/>
      <c r="T40"/>
      <c r="U40"/>
      <c r="V40"/>
      <c r="W40"/>
      <c r="X40"/>
      <c r="Y40"/>
    </row>
    <row r="41" spans="1:25" x14ac:dyDescent="0.2">
      <c r="W41"/>
      <c r="X41"/>
      <c r="Y41"/>
    </row>
    <row r="42" spans="1:25" x14ac:dyDescent="0.2">
      <c r="A42" s="142" t="s">
        <v>350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W42"/>
      <c r="X42"/>
      <c r="Y42"/>
    </row>
    <row r="43" spans="1:25" x14ac:dyDescent="0.2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W43"/>
      <c r="X43"/>
      <c r="Y43"/>
    </row>
    <row r="44" spans="1:25" x14ac:dyDescent="0.2">
      <c r="A44" s="82" t="s">
        <v>5</v>
      </c>
      <c r="B44" s="82" t="s">
        <v>308</v>
      </c>
      <c r="C44" s="82" t="s">
        <v>49</v>
      </c>
      <c r="D44" s="82" t="s">
        <v>50</v>
      </c>
      <c r="E44" s="82" t="s">
        <v>217</v>
      </c>
      <c r="F44" s="82" t="s">
        <v>10</v>
      </c>
      <c r="G44" s="74" t="s">
        <v>190</v>
      </c>
      <c r="H44" s="74" t="s">
        <v>5</v>
      </c>
      <c r="I44" s="74" t="s">
        <v>191</v>
      </c>
      <c r="J44" s="74" t="s">
        <v>5</v>
      </c>
      <c r="K44" s="74" t="s">
        <v>57</v>
      </c>
      <c r="L44" s="74" t="s">
        <v>5</v>
      </c>
      <c r="M44" s="82" t="s">
        <v>192</v>
      </c>
      <c r="W44"/>
      <c r="X44"/>
      <c r="Y44"/>
    </row>
    <row r="45" spans="1:25" x14ac:dyDescent="0.2">
      <c r="A45" s="64">
        <v>5</v>
      </c>
      <c r="B45" s="64">
        <v>780</v>
      </c>
      <c r="C45" s="64" t="s">
        <v>351</v>
      </c>
      <c r="D45" s="64" t="s">
        <v>352</v>
      </c>
      <c r="E45" s="64">
        <v>3</v>
      </c>
      <c r="F45" s="64" t="s">
        <v>259</v>
      </c>
      <c r="G45" s="66">
        <v>8.6574074074074071E-3</v>
      </c>
      <c r="H45" s="64">
        <v>10</v>
      </c>
      <c r="I45" s="66">
        <v>2.4849537037037035E-2</v>
      </c>
      <c r="J45" s="64">
        <v>10</v>
      </c>
      <c r="K45" s="66">
        <v>1.4953703703703705E-2</v>
      </c>
      <c r="L45" s="64">
        <v>6</v>
      </c>
      <c r="M45" s="104">
        <v>4.8449074074074082E-2</v>
      </c>
      <c r="P45"/>
      <c r="Q45"/>
      <c r="R45"/>
      <c r="S45"/>
      <c r="T45"/>
      <c r="U45"/>
      <c r="V45"/>
      <c r="W45"/>
      <c r="X45"/>
      <c r="Y45"/>
    </row>
    <row r="46" spans="1:25" x14ac:dyDescent="0.2">
      <c r="A46" s="77">
        <v>16</v>
      </c>
      <c r="B46" s="77">
        <v>550</v>
      </c>
      <c r="C46" s="77" t="s">
        <v>85</v>
      </c>
      <c r="D46" s="77" t="s">
        <v>200</v>
      </c>
      <c r="E46" s="77">
        <v>2</v>
      </c>
      <c r="F46" s="77" t="s">
        <v>272</v>
      </c>
      <c r="G46" s="80">
        <v>1.019675925925926E-2</v>
      </c>
      <c r="H46" s="77">
        <v>54</v>
      </c>
      <c r="I46" s="80">
        <v>2.6365740740740742E-2</v>
      </c>
      <c r="J46" s="77">
        <v>28</v>
      </c>
      <c r="K46" s="80">
        <v>1.4444444444444446E-2</v>
      </c>
      <c r="L46" s="77">
        <v>3</v>
      </c>
      <c r="M46" s="105">
        <v>5.099652777777778E-2</v>
      </c>
      <c r="P46"/>
      <c r="Q46"/>
      <c r="R46"/>
      <c r="S46"/>
      <c r="T46"/>
      <c r="U46"/>
      <c r="V46"/>
      <c r="W46"/>
      <c r="X46"/>
      <c r="Y46"/>
    </row>
    <row r="47" spans="1:25" x14ac:dyDescent="0.2">
      <c r="A47" s="64">
        <v>21</v>
      </c>
      <c r="B47" s="64">
        <v>829</v>
      </c>
      <c r="C47" s="64" t="s">
        <v>353</v>
      </c>
      <c r="D47" s="64" t="s">
        <v>354</v>
      </c>
      <c r="E47" s="64">
        <v>10</v>
      </c>
      <c r="F47" s="64" t="s">
        <v>259</v>
      </c>
      <c r="G47" s="66">
        <v>9.0740740740740729E-3</v>
      </c>
      <c r="H47" s="64">
        <v>15</v>
      </c>
      <c r="I47" s="66">
        <v>2.6631944444444444E-2</v>
      </c>
      <c r="J47" s="64">
        <v>33</v>
      </c>
      <c r="K47" s="66">
        <v>1.6701388888888887E-2</v>
      </c>
      <c r="L47" s="64">
        <v>40</v>
      </c>
      <c r="M47" s="104">
        <v>5.2389467592592588E-2</v>
      </c>
      <c r="P47"/>
      <c r="Q47"/>
      <c r="R47"/>
      <c r="S47"/>
      <c r="T47"/>
      <c r="U47"/>
      <c r="V47"/>
      <c r="W47"/>
      <c r="X47"/>
      <c r="Y47"/>
    </row>
    <row r="48" spans="1:25" x14ac:dyDescent="0.2">
      <c r="A48" s="77">
        <v>55</v>
      </c>
      <c r="B48" s="77">
        <v>549</v>
      </c>
      <c r="C48" s="77" t="s">
        <v>87</v>
      </c>
      <c r="D48" s="77" t="s">
        <v>88</v>
      </c>
      <c r="E48" s="77">
        <v>13</v>
      </c>
      <c r="F48" s="77" t="s">
        <v>272</v>
      </c>
      <c r="G48" s="80">
        <v>1.1122685185185185E-2</v>
      </c>
      <c r="H48" s="77">
        <v>91</v>
      </c>
      <c r="I48" s="80">
        <v>2.7731481481481478E-2</v>
      </c>
      <c r="J48" s="77">
        <v>58</v>
      </c>
      <c r="K48" s="80">
        <v>1.7152777777777777E-2</v>
      </c>
      <c r="L48" s="77">
        <v>58</v>
      </c>
      <c r="M48" s="105">
        <v>5.5986111111111105E-2</v>
      </c>
      <c r="P48"/>
      <c r="Q48"/>
      <c r="R48"/>
      <c r="S48"/>
      <c r="T48"/>
      <c r="U48"/>
      <c r="V48"/>
      <c r="W48"/>
      <c r="X48"/>
      <c r="Y48"/>
    </row>
    <row r="49" spans="1:25" x14ac:dyDescent="0.2">
      <c r="A49" s="64">
        <v>68</v>
      </c>
      <c r="B49" s="64">
        <v>818</v>
      </c>
      <c r="C49" s="64" t="s">
        <v>290</v>
      </c>
      <c r="D49" s="64" t="s">
        <v>291</v>
      </c>
      <c r="E49" s="64">
        <v>17</v>
      </c>
      <c r="F49" s="64" t="s">
        <v>272</v>
      </c>
      <c r="G49" s="66">
        <v>9.7569444444444448E-3</v>
      </c>
      <c r="H49" s="64">
        <v>41</v>
      </c>
      <c r="I49" s="66">
        <v>2.7604166666666666E-2</v>
      </c>
      <c r="J49" s="64">
        <v>54</v>
      </c>
      <c r="K49" s="66">
        <v>1.9189814814814816E-2</v>
      </c>
      <c r="L49" s="64">
        <v>155</v>
      </c>
      <c r="M49" s="104">
        <v>5.6537037037037031E-2</v>
      </c>
      <c r="O49"/>
      <c r="P49"/>
      <c r="Q49"/>
      <c r="R49"/>
      <c r="S49"/>
      <c r="T49"/>
      <c r="U49"/>
      <c r="V49"/>
      <c r="W49"/>
      <c r="X49"/>
      <c r="Y49"/>
    </row>
    <row r="50" spans="1:25" x14ac:dyDescent="0.2">
      <c r="A50" s="77">
        <v>90</v>
      </c>
      <c r="B50" s="77">
        <v>724</v>
      </c>
      <c r="C50" s="77" t="s">
        <v>64</v>
      </c>
      <c r="D50" s="77" t="s">
        <v>355</v>
      </c>
      <c r="E50" s="77">
        <v>1</v>
      </c>
      <c r="F50" s="77" t="s">
        <v>356</v>
      </c>
      <c r="G50" s="80">
        <v>1.1539351851851851E-2</v>
      </c>
      <c r="H50" s="77">
        <v>112</v>
      </c>
      <c r="I50" s="80">
        <v>2.9224537037037038E-2</v>
      </c>
      <c r="J50" s="77">
        <v>102</v>
      </c>
      <c r="K50" s="80">
        <v>1.7500000000000002E-2</v>
      </c>
      <c r="L50" s="77">
        <v>72</v>
      </c>
      <c r="M50" s="105">
        <v>5.8246527777777779E-2</v>
      </c>
      <c r="O50"/>
      <c r="P50"/>
      <c r="Q50"/>
      <c r="R50"/>
      <c r="S50"/>
      <c r="T50"/>
      <c r="U50"/>
      <c r="V50"/>
      <c r="W50"/>
      <c r="X50"/>
      <c r="Y50"/>
    </row>
    <row r="51" spans="1:25" x14ac:dyDescent="0.2">
      <c r="A51" s="64">
        <v>141</v>
      </c>
      <c r="B51" s="64">
        <v>763</v>
      </c>
      <c r="C51" s="64" t="s">
        <v>351</v>
      </c>
      <c r="D51" s="64" t="s">
        <v>331</v>
      </c>
      <c r="E51" s="64">
        <v>45</v>
      </c>
      <c r="F51" s="64" t="s">
        <v>278</v>
      </c>
      <c r="G51" s="66">
        <v>1.3622685185185184E-2</v>
      </c>
      <c r="H51" s="64">
        <v>221</v>
      </c>
      <c r="I51" s="66">
        <v>2.8726851851851851E-2</v>
      </c>
      <c r="J51" s="64">
        <v>86</v>
      </c>
      <c r="K51" s="66">
        <v>1.9641203703703706E-2</v>
      </c>
      <c r="L51" s="64">
        <v>171</v>
      </c>
      <c r="M51" s="104">
        <v>6.198668981481481E-2</v>
      </c>
      <c r="P51"/>
      <c r="Q51"/>
      <c r="R51"/>
      <c r="S51"/>
      <c r="T51"/>
      <c r="U51"/>
      <c r="V51"/>
      <c r="W51"/>
      <c r="X51"/>
      <c r="Y51"/>
    </row>
    <row r="52" spans="1:25" x14ac:dyDescent="0.2">
      <c r="A52" s="77">
        <v>189</v>
      </c>
      <c r="B52" s="77">
        <v>541</v>
      </c>
      <c r="C52" s="77" t="s">
        <v>357</v>
      </c>
      <c r="D52" s="77" t="s">
        <v>358</v>
      </c>
      <c r="E52" s="77">
        <v>9</v>
      </c>
      <c r="F52" s="77" t="s">
        <v>282</v>
      </c>
      <c r="G52" s="80">
        <v>1.207175925925926E-2</v>
      </c>
      <c r="H52" s="77">
        <v>157</v>
      </c>
      <c r="I52" s="80">
        <v>3.3900462962962966E-2</v>
      </c>
      <c r="J52" s="77">
        <v>230</v>
      </c>
      <c r="K52" s="80">
        <v>1.9120370370370371E-2</v>
      </c>
      <c r="L52" s="77">
        <v>151</v>
      </c>
      <c r="M52" s="105">
        <v>6.5071180555555552E-2</v>
      </c>
      <c r="O52"/>
      <c r="P52"/>
      <c r="Q52"/>
      <c r="R52"/>
      <c r="S52"/>
      <c r="T52"/>
      <c r="U52"/>
      <c r="V52"/>
      <c r="W52"/>
      <c r="X52"/>
      <c r="Y52"/>
    </row>
    <row r="53" spans="1:25" x14ac:dyDescent="0.2">
      <c r="A53" s="64">
        <v>201</v>
      </c>
      <c r="B53" s="64">
        <v>706</v>
      </c>
      <c r="C53" s="64" t="s">
        <v>359</v>
      </c>
      <c r="D53" s="64" t="s">
        <v>360</v>
      </c>
      <c r="E53" s="64">
        <v>74</v>
      </c>
      <c r="F53" s="64" t="s">
        <v>361</v>
      </c>
      <c r="G53" s="66">
        <v>1.2604166666666666E-2</v>
      </c>
      <c r="H53" s="64">
        <v>180</v>
      </c>
      <c r="I53" s="66">
        <v>3.1400462962962963E-2</v>
      </c>
      <c r="J53" s="64">
        <v>171</v>
      </c>
      <c r="K53" s="66">
        <v>2.2199074074074076E-2</v>
      </c>
      <c r="L53" s="64">
        <v>238</v>
      </c>
      <c r="M53" s="104">
        <v>6.619039351851852E-2</v>
      </c>
      <c r="P53"/>
      <c r="Q53"/>
      <c r="R53"/>
      <c r="S53"/>
      <c r="T53"/>
      <c r="U53"/>
      <c r="V53"/>
      <c r="W53"/>
      <c r="X53"/>
      <c r="Y53"/>
    </row>
    <row r="54" spans="1:25" x14ac:dyDescent="0.2">
      <c r="X54"/>
      <c r="Y54"/>
    </row>
    <row r="55" spans="1:25" x14ac:dyDescent="0.2">
      <c r="A55" s="142" t="s">
        <v>362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X55"/>
      <c r="Y55"/>
    </row>
    <row r="56" spans="1:25" x14ac:dyDescent="0.2">
      <c r="A56" s="40"/>
      <c r="X56"/>
      <c r="Y56"/>
    </row>
    <row r="57" spans="1:25" x14ac:dyDescent="0.2">
      <c r="A57" s="82" t="s">
        <v>5</v>
      </c>
      <c r="B57" s="82" t="s">
        <v>308</v>
      </c>
      <c r="C57" s="82" t="s">
        <v>49</v>
      </c>
      <c r="D57" s="82" t="s">
        <v>50</v>
      </c>
      <c r="E57" s="82" t="s">
        <v>217</v>
      </c>
      <c r="F57" s="82" t="s">
        <v>10</v>
      </c>
      <c r="G57" s="74" t="s">
        <v>190</v>
      </c>
      <c r="H57" s="74" t="s">
        <v>5</v>
      </c>
      <c r="I57" s="74" t="s">
        <v>191</v>
      </c>
      <c r="J57" s="74" t="s">
        <v>5</v>
      </c>
      <c r="K57" s="74" t="s">
        <v>57</v>
      </c>
      <c r="L57" s="74" t="s">
        <v>5</v>
      </c>
      <c r="M57" s="82" t="s">
        <v>192</v>
      </c>
      <c r="X57"/>
      <c r="Y57"/>
    </row>
    <row r="58" spans="1:25" x14ac:dyDescent="0.2">
      <c r="A58" s="64">
        <v>377</v>
      </c>
      <c r="B58" s="64">
        <v>323</v>
      </c>
      <c r="C58" s="64" t="s">
        <v>363</v>
      </c>
      <c r="D58" s="64" t="s">
        <v>364</v>
      </c>
      <c r="E58" s="64">
        <v>150</v>
      </c>
      <c r="F58" s="64" t="s">
        <v>268</v>
      </c>
      <c r="G58" s="66">
        <v>2.4641203703703703E-2</v>
      </c>
      <c r="H58" s="64">
        <v>303</v>
      </c>
      <c r="I58" s="66">
        <v>6.6377314814814806E-2</v>
      </c>
      <c r="J58" s="64">
        <v>382</v>
      </c>
      <c r="K58" s="66">
        <v>4.0590277777777781E-2</v>
      </c>
      <c r="L58" s="64">
        <v>398</v>
      </c>
      <c r="M58" s="104">
        <v>0.13158333333333333</v>
      </c>
      <c r="P58"/>
      <c r="Q58"/>
      <c r="R58"/>
      <c r="S58"/>
      <c r="T58"/>
      <c r="U58"/>
      <c r="V58"/>
      <c r="W58"/>
      <c r="X58"/>
      <c r="Y58"/>
    </row>
    <row r="59" spans="1:25" x14ac:dyDescent="0.2">
      <c r="A59" s="77">
        <v>384</v>
      </c>
      <c r="B59" s="77">
        <v>51</v>
      </c>
      <c r="C59" s="77" t="s">
        <v>271</v>
      </c>
      <c r="D59" s="77" t="s">
        <v>365</v>
      </c>
      <c r="E59" s="77">
        <v>25</v>
      </c>
      <c r="F59" s="77" t="s">
        <v>366</v>
      </c>
      <c r="G59" s="80">
        <v>2.5752314814814815E-2</v>
      </c>
      <c r="H59" s="77">
        <v>346</v>
      </c>
      <c r="I59" s="80">
        <v>6.5416666666666665E-2</v>
      </c>
      <c r="J59" s="77">
        <v>377</v>
      </c>
      <c r="K59" s="80">
        <v>4.1030092592592597E-2</v>
      </c>
      <c r="L59" s="77">
        <v>404</v>
      </c>
      <c r="M59" s="105">
        <v>0.13217939814814814</v>
      </c>
      <c r="N59"/>
      <c r="O59"/>
      <c r="P59"/>
      <c r="Q59"/>
      <c r="R59"/>
      <c r="S59"/>
      <c r="T59"/>
      <c r="U59"/>
      <c r="V59"/>
      <c r="W59"/>
      <c r="X59"/>
      <c r="Y59"/>
    </row>
    <row r="60" spans="1:25" x14ac:dyDescent="0.2">
      <c r="A60" s="64">
        <v>385</v>
      </c>
      <c r="B60" s="64">
        <v>345</v>
      </c>
      <c r="C60" s="64" t="s">
        <v>271</v>
      </c>
      <c r="D60" s="64" t="s">
        <v>73</v>
      </c>
      <c r="E60" s="64">
        <v>175</v>
      </c>
      <c r="F60" s="64" t="s">
        <v>272</v>
      </c>
      <c r="G60" s="66">
        <v>2.5960648148148149E-2</v>
      </c>
      <c r="H60" s="64">
        <v>351</v>
      </c>
      <c r="I60" s="66">
        <v>6.5243055555555554E-2</v>
      </c>
      <c r="J60" s="64">
        <v>375</v>
      </c>
      <c r="K60" s="66">
        <v>4.099537037037037E-2</v>
      </c>
      <c r="L60" s="64">
        <v>402</v>
      </c>
      <c r="M60" s="104">
        <v>0.13218518518518518</v>
      </c>
      <c r="O60"/>
      <c r="P60"/>
      <c r="Q60"/>
      <c r="R60"/>
      <c r="S60"/>
      <c r="T60"/>
      <c r="U60"/>
      <c r="V60"/>
      <c r="W60"/>
      <c r="X60"/>
      <c r="Y60"/>
    </row>
    <row r="61" spans="1:25" x14ac:dyDescent="0.2">
      <c r="A61" s="77">
        <v>394</v>
      </c>
      <c r="B61" s="77">
        <v>13</v>
      </c>
      <c r="C61" s="77" t="s">
        <v>367</v>
      </c>
      <c r="D61" s="77" t="s">
        <v>368</v>
      </c>
      <c r="E61" s="77">
        <v>1</v>
      </c>
      <c r="F61" s="77" t="s">
        <v>369</v>
      </c>
      <c r="G61" s="80">
        <v>2.6238425925925925E-2</v>
      </c>
      <c r="H61" s="77">
        <v>357</v>
      </c>
      <c r="I61" s="80">
        <v>6.8263888888888888E-2</v>
      </c>
      <c r="J61" s="77">
        <v>397</v>
      </c>
      <c r="K61" s="80">
        <v>3.9479166666666669E-2</v>
      </c>
      <c r="L61" s="77">
        <v>391</v>
      </c>
      <c r="M61" s="105">
        <v>0.13397974537037036</v>
      </c>
      <c r="O61"/>
      <c r="P61"/>
      <c r="Q61"/>
      <c r="R61"/>
      <c r="S61"/>
      <c r="T61"/>
      <c r="U61"/>
      <c r="V61"/>
      <c r="W61"/>
      <c r="X61"/>
      <c r="Y61"/>
    </row>
    <row r="62" spans="1:25" x14ac:dyDescent="0.2">
      <c r="A62" s="64">
        <v>422</v>
      </c>
      <c r="B62" s="64">
        <v>14</v>
      </c>
      <c r="C62" s="64" t="s">
        <v>58</v>
      </c>
      <c r="D62" s="64" t="s">
        <v>281</v>
      </c>
      <c r="E62" s="64">
        <v>31</v>
      </c>
      <c r="F62" s="64" t="s">
        <v>282</v>
      </c>
      <c r="G62" s="66">
        <v>1.923611111111111E-2</v>
      </c>
      <c r="H62" s="64">
        <v>64</v>
      </c>
      <c r="I62" s="66">
        <v>0.1055787037037037</v>
      </c>
      <c r="J62" s="64">
        <v>434</v>
      </c>
      <c r="K62" s="66">
        <v>1.8865740740740742E-2</v>
      </c>
      <c r="L62" s="64">
        <v>1</v>
      </c>
      <c r="M62" s="104">
        <v>0.14366087962962962</v>
      </c>
      <c r="O62"/>
      <c r="P62"/>
      <c r="Q62"/>
      <c r="R62"/>
      <c r="S62"/>
      <c r="T62"/>
      <c r="U62"/>
      <c r="V62"/>
      <c r="W62"/>
      <c r="X62"/>
      <c r="Y62"/>
    </row>
    <row r="63" spans="1:25" x14ac:dyDescent="0.2">
      <c r="A63" s="77" t="s">
        <v>211</v>
      </c>
      <c r="B63" s="77">
        <v>12</v>
      </c>
      <c r="C63" s="77" t="s">
        <v>197</v>
      </c>
      <c r="D63" s="77" t="s">
        <v>370</v>
      </c>
      <c r="E63" s="77">
        <v>0</v>
      </c>
      <c r="F63" s="77" t="s">
        <v>366</v>
      </c>
      <c r="G63" s="80">
        <v>2.34375E-2</v>
      </c>
      <c r="H63" s="77">
        <v>233</v>
      </c>
      <c r="I63" s="80">
        <v>6.4409722222222229E-2</v>
      </c>
      <c r="J63" s="77">
        <v>357</v>
      </c>
      <c r="K63" s="77"/>
      <c r="L63" s="77"/>
      <c r="M63" s="105"/>
      <c r="O63"/>
      <c r="P63"/>
      <c r="Q63"/>
      <c r="R63"/>
      <c r="S63"/>
      <c r="T63"/>
      <c r="U63"/>
      <c r="V63"/>
      <c r="W63"/>
      <c r="X63"/>
      <c r="Y63"/>
    </row>
    <row r="64" spans="1:25" x14ac:dyDescent="0.2">
      <c r="V64"/>
      <c r="W64"/>
      <c r="X64"/>
      <c r="Y64"/>
    </row>
    <row r="65" spans="1:25" x14ac:dyDescent="0.2">
      <c r="A65" s="142" t="s">
        <v>371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V65"/>
      <c r="W65"/>
      <c r="X65"/>
      <c r="Y65"/>
    </row>
    <row r="66" spans="1:25" x14ac:dyDescent="0.2">
      <c r="A66" s="4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V66"/>
      <c r="W66"/>
      <c r="X66"/>
      <c r="Y66"/>
    </row>
    <row r="67" spans="1:25" x14ac:dyDescent="0.2">
      <c r="A67" s="82" t="s">
        <v>5</v>
      </c>
      <c r="B67" s="82" t="s">
        <v>308</v>
      </c>
      <c r="C67" s="82" t="s">
        <v>49</v>
      </c>
      <c r="D67" s="82" t="s">
        <v>50</v>
      </c>
      <c r="E67" s="82" t="s">
        <v>217</v>
      </c>
      <c r="F67" s="82" t="s">
        <v>10</v>
      </c>
      <c r="G67" s="74" t="s">
        <v>190</v>
      </c>
      <c r="H67" s="74" t="s">
        <v>5</v>
      </c>
      <c r="I67" s="74" t="s">
        <v>191</v>
      </c>
      <c r="J67" s="74" t="s">
        <v>5</v>
      </c>
      <c r="K67" s="74" t="s">
        <v>57</v>
      </c>
      <c r="L67" s="74" t="s">
        <v>5</v>
      </c>
      <c r="M67" s="82" t="s">
        <v>192</v>
      </c>
      <c r="V67"/>
      <c r="W67"/>
      <c r="X67"/>
      <c r="Y67"/>
    </row>
    <row r="68" spans="1:25" x14ac:dyDescent="0.2">
      <c r="A68" s="77">
        <v>2</v>
      </c>
      <c r="B68" s="77">
        <v>32</v>
      </c>
      <c r="C68" s="77" t="s">
        <v>372</v>
      </c>
      <c r="D68" s="77" t="s">
        <v>373</v>
      </c>
      <c r="E68" s="77">
        <v>2</v>
      </c>
      <c r="F68" s="77" t="s">
        <v>374</v>
      </c>
      <c r="G68" s="80">
        <v>1.3078703703703705E-3</v>
      </c>
      <c r="H68" s="77">
        <v>10</v>
      </c>
      <c r="I68" s="80">
        <v>4.0740740740740746E-3</v>
      </c>
      <c r="J68" s="77">
        <v>4</v>
      </c>
      <c r="K68" s="80">
        <v>1.4351851851851854E-3</v>
      </c>
      <c r="L68" s="77">
        <v>10</v>
      </c>
      <c r="M68" s="105">
        <v>6.8055555555555569E-3</v>
      </c>
      <c r="P68"/>
      <c r="Q68"/>
      <c r="R68"/>
      <c r="S68"/>
      <c r="T68"/>
      <c r="U68"/>
      <c r="V68"/>
      <c r="W68"/>
      <c r="X68"/>
      <c r="Y68"/>
    </row>
  </sheetData>
  <sheetProtection selectLockedCells="1" selectUnlockedCells="1"/>
  <mergeCells count="5">
    <mergeCell ref="A65:M65"/>
    <mergeCell ref="A2:Q2"/>
    <mergeCell ref="A30:O30"/>
    <mergeCell ref="A42:M42"/>
    <mergeCell ref="A55:M5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"/>
  <sheetViews>
    <sheetView workbookViewId="0">
      <selection activeCell="A2" sqref="A2"/>
    </sheetView>
  </sheetViews>
  <sheetFormatPr baseColWidth="10" defaultRowHeight="12.75" x14ac:dyDescent="0.2"/>
  <cols>
    <col min="4" max="4" width="13.5703125" customWidth="1"/>
  </cols>
  <sheetData>
    <row r="2" spans="1:14" x14ac:dyDescent="0.2">
      <c r="A2" s="142" t="s">
        <v>375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4" spans="1:14" x14ac:dyDescent="0.2">
      <c r="A4" s="82" t="s">
        <v>5</v>
      </c>
      <c r="B4" s="82" t="s">
        <v>54</v>
      </c>
      <c r="C4" s="82" t="s">
        <v>189</v>
      </c>
      <c r="D4" s="82" t="s">
        <v>49</v>
      </c>
      <c r="E4" s="82"/>
      <c r="F4" s="82" t="s">
        <v>10</v>
      </c>
      <c r="G4" s="82" t="s">
        <v>217</v>
      </c>
      <c r="H4" s="82" t="s">
        <v>2</v>
      </c>
      <c r="I4" s="82" t="s">
        <v>376</v>
      </c>
      <c r="J4" s="82" t="s">
        <v>3</v>
      </c>
      <c r="K4" s="82" t="s">
        <v>377</v>
      </c>
      <c r="L4" s="82" t="s">
        <v>378</v>
      </c>
      <c r="M4" s="82" t="s">
        <v>161</v>
      </c>
      <c r="N4" s="82" t="s">
        <v>379</v>
      </c>
    </row>
    <row r="5" spans="1:14" x14ac:dyDescent="0.2">
      <c r="A5" s="64">
        <v>27</v>
      </c>
      <c r="B5" s="66">
        <v>0.23697916666666666</v>
      </c>
      <c r="C5" s="64">
        <v>191</v>
      </c>
      <c r="D5" s="64" t="s">
        <v>266</v>
      </c>
      <c r="E5" s="64" t="s">
        <v>380</v>
      </c>
      <c r="F5" s="64" t="s">
        <v>381</v>
      </c>
      <c r="G5" s="64">
        <v>11</v>
      </c>
      <c r="H5" s="66">
        <v>3.619212962962963E-2</v>
      </c>
      <c r="I5" s="64">
        <v>53</v>
      </c>
      <c r="J5" s="66">
        <v>0.13415509259259259</v>
      </c>
      <c r="K5" s="64">
        <v>32</v>
      </c>
      <c r="L5" s="64">
        <v>29</v>
      </c>
      <c r="M5" s="66">
        <v>6.6631944444444438E-2</v>
      </c>
      <c r="N5" s="64">
        <v>29</v>
      </c>
    </row>
    <row r="6" spans="1:14" x14ac:dyDescent="0.2">
      <c r="A6" s="64">
        <v>85</v>
      </c>
      <c r="B6" s="66">
        <v>0.26400462962962962</v>
      </c>
      <c r="C6" s="64">
        <v>120</v>
      </c>
      <c r="D6" s="64" t="s">
        <v>382</v>
      </c>
      <c r="E6" s="64" t="s">
        <v>383</v>
      </c>
      <c r="F6" s="64" t="s">
        <v>30</v>
      </c>
      <c r="G6" s="64">
        <v>11</v>
      </c>
      <c r="H6" s="66">
        <v>3.8854166666666669E-2</v>
      </c>
      <c r="I6" s="64">
        <v>98</v>
      </c>
      <c r="J6" s="66">
        <v>0.15422453703703703</v>
      </c>
      <c r="K6" s="64">
        <v>117</v>
      </c>
      <c r="L6" s="64">
        <v>114</v>
      </c>
      <c r="M6" s="66">
        <v>7.0937500000000001E-2</v>
      </c>
      <c r="N6" s="64">
        <v>55</v>
      </c>
    </row>
    <row r="7" spans="1:14" x14ac:dyDescent="0.2">
      <c r="A7" s="64"/>
      <c r="B7" s="66">
        <v>0</v>
      </c>
      <c r="C7" s="64">
        <v>21</v>
      </c>
      <c r="D7" s="64" t="s">
        <v>384</v>
      </c>
      <c r="E7" s="64" t="s">
        <v>385</v>
      </c>
      <c r="F7" s="64" t="s">
        <v>381</v>
      </c>
      <c r="G7" s="64"/>
      <c r="H7" s="66">
        <v>3.9930555555555559E-2</v>
      </c>
      <c r="I7" s="64">
        <v>111</v>
      </c>
      <c r="J7" s="66">
        <v>0.16386574074074076</v>
      </c>
      <c r="K7" s="64">
        <v>156</v>
      </c>
      <c r="L7" s="64">
        <v>147</v>
      </c>
      <c r="M7" s="66">
        <v>0</v>
      </c>
      <c r="N7" s="64"/>
    </row>
    <row r="8" spans="1:14" x14ac:dyDescent="0.2">
      <c r="A8" s="77"/>
      <c r="B8" s="80">
        <v>0</v>
      </c>
      <c r="C8" s="77">
        <v>249</v>
      </c>
      <c r="D8" s="77" t="s">
        <v>296</v>
      </c>
      <c r="E8" s="77" t="s">
        <v>297</v>
      </c>
      <c r="F8" s="77" t="s">
        <v>386</v>
      </c>
      <c r="G8" s="77"/>
      <c r="H8" s="80">
        <v>4.5844907407407404E-2</v>
      </c>
      <c r="I8" s="77">
        <v>181</v>
      </c>
      <c r="J8" s="80">
        <v>0.16571759259259258</v>
      </c>
      <c r="K8" s="77">
        <v>170</v>
      </c>
      <c r="L8" s="77">
        <v>171</v>
      </c>
      <c r="M8" s="80">
        <v>0</v>
      </c>
      <c r="N8" s="77"/>
    </row>
  </sheetData>
  <sheetProtection selectLockedCells="1" selectUnlockedCells="1"/>
  <mergeCells count="1">
    <mergeCell ref="A2:N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"/>
  <sheetViews>
    <sheetView workbookViewId="0">
      <selection activeCell="A2" sqref="A2"/>
    </sheetView>
  </sheetViews>
  <sheetFormatPr baseColWidth="10" defaultRowHeight="12.75" x14ac:dyDescent="0.2"/>
  <cols>
    <col min="4" max="4" width="16.7109375" customWidth="1"/>
  </cols>
  <sheetData>
    <row r="2" spans="1:14" x14ac:dyDescent="0.2">
      <c r="A2" s="142" t="s">
        <v>387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4" spans="1:14" x14ac:dyDescent="0.2">
      <c r="A4" s="74" t="s">
        <v>155</v>
      </c>
      <c r="B4" s="74" t="s">
        <v>54</v>
      </c>
      <c r="C4" s="74" t="s">
        <v>124</v>
      </c>
      <c r="D4" s="74" t="s">
        <v>49</v>
      </c>
      <c r="E4" s="74" t="s">
        <v>10</v>
      </c>
      <c r="F4" s="74" t="s">
        <v>157</v>
      </c>
      <c r="G4" s="74" t="s">
        <v>2</v>
      </c>
      <c r="H4" s="74" t="s">
        <v>158</v>
      </c>
      <c r="I4" s="74" t="s">
        <v>3</v>
      </c>
      <c r="J4" s="74" t="s">
        <v>159</v>
      </c>
      <c r="K4" s="74" t="s">
        <v>160</v>
      </c>
      <c r="L4" s="74" t="s">
        <v>161</v>
      </c>
      <c r="M4" s="74" t="s">
        <v>162</v>
      </c>
      <c r="N4" s="1"/>
    </row>
    <row r="5" spans="1:14" x14ac:dyDescent="0.2">
      <c r="A5" s="64">
        <v>128</v>
      </c>
      <c r="B5" s="66">
        <v>0.42616898148148147</v>
      </c>
      <c r="C5" s="64">
        <v>1138</v>
      </c>
      <c r="D5" s="64" t="s">
        <v>388</v>
      </c>
      <c r="E5" s="64" t="s">
        <v>381</v>
      </c>
      <c r="F5" s="64">
        <v>29</v>
      </c>
      <c r="G5" s="66">
        <v>4.1585648148148149E-2</v>
      </c>
      <c r="H5" s="64">
        <v>126</v>
      </c>
      <c r="I5" s="66">
        <v>0.22954861111111111</v>
      </c>
      <c r="J5" s="64">
        <v>174</v>
      </c>
      <c r="K5" s="64">
        <v>143</v>
      </c>
      <c r="L5" s="66">
        <v>0.14796296296296296</v>
      </c>
      <c r="M5" s="64">
        <v>186</v>
      </c>
      <c r="N5" s="1"/>
    </row>
  </sheetData>
  <sheetProtection selectLockedCells="1" selectUnlockedCells="1"/>
  <mergeCells count="1">
    <mergeCell ref="A2:M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9"/>
  <sheetViews>
    <sheetView workbookViewId="0"/>
  </sheetViews>
  <sheetFormatPr baseColWidth="10" defaultRowHeight="12.75" x14ac:dyDescent="0.2"/>
  <sheetData>
    <row r="2" spans="1:24" x14ac:dyDescent="0.2">
      <c r="A2" s="142" t="s">
        <v>389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4" spans="1:24" x14ac:dyDescent="0.2">
      <c r="A4" s="74" t="s">
        <v>5</v>
      </c>
      <c r="B4" s="74" t="s">
        <v>49</v>
      </c>
      <c r="C4" s="74" t="s">
        <v>50</v>
      </c>
      <c r="D4" s="74" t="s">
        <v>217</v>
      </c>
      <c r="E4" s="74" t="s">
        <v>54</v>
      </c>
      <c r="F4" s="74" t="s">
        <v>2</v>
      </c>
      <c r="G4" s="74" t="s">
        <v>5</v>
      </c>
      <c r="H4" s="74" t="s">
        <v>128</v>
      </c>
      <c r="I4" s="74" t="s">
        <v>3</v>
      </c>
      <c r="J4" s="74" t="s">
        <v>5</v>
      </c>
      <c r="K4" s="74" t="s">
        <v>56</v>
      </c>
      <c r="L4" s="74" t="s">
        <v>390</v>
      </c>
      <c r="M4" s="74" t="s">
        <v>5</v>
      </c>
      <c r="N4" s="1"/>
      <c r="O4" s="1"/>
      <c r="P4" s="1"/>
    </row>
    <row r="5" spans="1:24" x14ac:dyDescent="0.2">
      <c r="A5" s="64">
        <v>205</v>
      </c>
      <c r="B5" s="64" t="s">
        <v>391</v>
      </c>
      <c r="C5" s="64" t="s">
        <v>392</v>
      </c>
      <c r="D5" s="64">
        <v>81</v>
      </c>
      <c r="E5" s="66">
        <v>0.21608796296296295</v>
      </c>
      <c r="F5" s="66">
        <v>2.4351851851851857E-2</v>
      </c>
      <c r="G5" s="64">
        <v>220</v>
      </c>
      <c r="H5" s="66">
        <v>2.3379629629629631E-3</v>
      </c>
      <c r="I5" s="66">
        <v>0.11366898148148148</v>
      </c>
      <c r="J5" s="64">
        <v>200</v>
      </c>
      <c r="K5" s="66">
        <v>1.7824074074074072E-3</v>
      </c>
      <c r="L5" s="66">
        <v>7.3969907407407401E-2</v>
      </c>
      <c r="M5" s="64">
        <v>258</v>
      </c>
      <c r="N5" s="1"/>
      <c r="O5" s="1"/>
      <c r="P5" s="1"/>
      <c r="Q5" s="1"/>
      <c r="R5" s="1"/>
    </row>
    <row r="6" spans="1:24" x14ac:dyDescent="0.2">
      <c r="A6" s="77">
        <v>327</v>
      </c>
      <c r="B6" s="77" t="s">
        <v>393</v>
      </c>
      <c r="C6" s="77" t="s">
        <v>394</v>
      </c>
      <c r="D6" s="77">
        <v>153</v>
      </c>
      <c r="E6" s="80">
        <v>0.22768518518518518</v>
      </c>
      <c r="F6" s="80">
        <v>2.6122685185185183E-2</v>
      </c>
      <c r="G6" s="77">
        <v>357</v>
      </c>
      <c r="H6" s="80">
        <v>2.3379629629629631E-3</v>
      </c>
      <c r="I6" s="80">
        <v>0.11332175925925925</v>
      </c>
      <c r="J6" s="77">
        <v>194</v>
      </c>
      <c r="K6" s="80">
        <v>1.5509259259259261E-3</v>
      </c>
      <c r="L6" s="80">
        <v>8.4386574074074072E-2</v>
      </c>
      <c r="M6" s="77">
        <v>493</v>
      </c>
      <c r="N6" s="1"/>
      <c r="O6" s="1"/>
      <c r="P6" s="1"/>
      <c r="Q6" s="1"/>
      <c r="R6" s="1"/>
    </row>
    <row r="7" spans="1:24" x14ac:dyDescent="0.2">
      <c r="A7" s="64">
        <v>454</v>
      </c>
      <c r="B7" s="64" t="s">
        <v>395</v>
      </c>
      <c r="C7" s="64" t="s">
        <v>364</v>
      </c>
      <c r="D7" s="64">
        <v>176</v>
      </c>
      <c r="E7" s="66">
        <v>0.23895833333333336</v>
      </c>
      <c r="F7" s="66">
        <v>2.1990740740740741E-2</v>
      </c>
      <c r="G7" s="64">
        <v>70</v>
      </c>
      <c r="H7" s="66">
        <v>2.3726851851851851E-3</v>
      </c>
      <c r="I7" s="66">
        <v>0.12427083333333333</v>
      </c>
      <c r="J7" s="64">
        <v>429</v>
      </c>
      <c r="K7" s="66">
        <v>2.488425925925926E-3</v>
      </c>
      <c r="L7" s="66">
        <v>8.7870370370370376E-2</v>
      </c>
      <c r="M7" s="64">
        <v>551</v>
      </c>
      <c r="N7" s="1"/>
      <c r="O7" s="1"/>
      <c r="P7" s="1"/>
      <c r="Q7" s="1"/>
      <c r="R7" s="1"/>
    </row>
    <row r="8" spans="1:2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">
      <c r="A10" s="142" t="s">
        <v>396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">
      <c r="A12" s="74" t="s">
        <v>5</v>
      </c>
      <c r="B12" s="74" t="s">
        <v>49</v>
      </c>
      <c r="C12" s="74" t="s">
        <v>50</v>
      </c>
      <c r="D12" s="74" t="s">
        <v>397</v>
      </c>
      <c r="E12" s="74" t="s">
        <v>54</v>
      </c>
      <c r="F12" s="74" t="s">
        <v>2</v>
      </c>
      <c r="G12" s="74" t="s">
        <v>5</v>
      </c>
      <c r="H12" s="74" t="s">
        <v>398</v>
      </c>
      <c r="I12" s="74" t="s">
        <v>3</v>
      </c>
      <c r="J12" s="74" t="s">
        <v>5</v>
      </c>
      <c r="K12" s="74" t="s">
        <v>398</v>
      </c>
      <c r="L12" s="74" t="s">
        <v>57</v>
      </c>
      <c r="M12" s="74" t="s">
        <v>5</v>
      </c>
    </row>
    <row r="13" spans="1:24" x14ac:dyDescent="0.2">
      <c r="A13" s="64">
        <v>170</v>
      </c>
      <c r="B13" s="64" t="s">
        <v>62</v>
      </c>
      <c r="C13" s="64" t="s">
        <v>399</v>
      </c>
      <c r="D13" s="64">
        <v>4</v>
      </c>
      <c r="E13" s="66">
        <v>0.11118055555555556</v>
      </c>
      <c r="F13" s="66">
        <v>1.34375E-2</v>
      </c>
      <c r="G13" s="64">
        <v>186</v>
      </c>
      <c r="H13" s="66">
        <v>1.5740740740740741E-3</v>
      </c>
      <c r="I13" s="66">
        <v>5.8819444444444445E-2</v>
      </c>
      <c r="J13" s="64">
        <v>173</v>
      </c>
      <c r="K13" s="66">
        <v>1.2847222222222223E-3</v>
      </c>
      <c r="L13" s="66">
        <v>3.6087962962962968E-2</v>
      </c>
      <c r="M13" s="64">
        <v>246</v>
      </c>
      <c r="N13" s="1"/>
      <c r="O13" s="1"/>
      <c r="P13" s="1"/>
      <c r="Q13" s="1"/>
      <c r="R13" s="1"/>
    </row>
    <row r="14" spans="1:24" x14ac:dyDescent="0.2">
      <c r="A14" s="77">
        <v>237</v>
      </c>
      <c r="B14" s="77" t="s">
        <v>400</v>
      </c>
      <c r="C14" s="77" t="s">
        <v>294</v>
      </c>
      <c r="D14" s="77">
        <v>1</v>
      </c>
      <c r="E14" s="80">
        <v>0.11534722222222223</v>
      </c>
      <c r="F14" s="80">
        <v>1.6574074074074074E-2</v>
      </c>
      <c r="G14" s="77">
        <v>606</v>
      </c>
      <c r="H14" s="80">
        <v>1.7592592592592592E-3</v>
      </c>
      <c r="I14" s="80">
        <v>5.8541666666666665E-2</v>
      </c>
      <c r="J14" s="77">
        <v>162</v>
      </c>
      <c r="K14" s="80">
        <v>1.7708333333333332E-3</v>
      </c>
      <c r="L14" s="80">
        <v>3.6724537037037035E-2</v>
      </c>
      <c r="M14" s="77">
        <v>274</v>
      </c>
      <c r="N14" s="1"/>
      <c r="O14" s="1"/>
      <c r="P14" s="1"/>
      <c r="Q14" s="1"/>
      <c r="R14" s="1"/>
    </row>
    <row r="16" spans="1:24" x14ac:dyDescent="0.2">
      <c r="A16" s="142" t="s">
        <v>396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</row>
    <row r="17" spans="1:13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">
      <c r="A18" s="74" t="s">
        <v>5</v>
      </c>
      <c r="B18" s="74" t="s">
        <v>50</v>
      </c>
      <c r="C18" s="74" t="s">
        <v>54</v>
      </c>
      <c r="D18" s="74" t="s">
        <v>2</v>
      </c>
      <c r="E18" s="74" t="s">
        <v>5</v>
      </c>
      <c r="F18" s="74" t="s">
        <v>128</v>
      </c>
      <c r="G18" s="74" t="s">
        <v>3</v>
      </c>
      <c r="H18" s="74" t="s">
        <v>5</v>
      </c>
      <c r="I18" s="74" t="s">
        <v>56</v>
      </c>
      <c r="J18" s="74" t="s">
        <v>390</v>
      </c>
      <c r="K18" s="74" t="s">
        <v>5</v>
      </c>
      <c r="L18" s="1"/>
      <c r="M18" s="1"/>
    </row>
    <row r="19" spans="1:13" x14ac:dyDescent="0.2">
      <c r="A19" s="77">
        <v>12</v>
      </c>
      <c r="B19" s="77" t="s">
        <v>401</v>
      </c>
      <c r="C19" s="80">
        <v>0.10983796296296296</v>
      </c>
      <c r="D19" s="80">
        <v>1.2592592592592593E-2</v>
      </c>
      <c r="E19" s="110">
        <v>7</v>
      </c>
      <c r="F19" s="80">
        <v>1.2962962962962963E-3</v>
      </c>
      <c r="G19" s="80">
        <v>6.548611111111112E-2</v>
      </c>
      <c r="H19" s="110">
        <v>22</v>
      </c>
      <c r="I19" s="80">
        <v>1.2962962962962963E-3</v>
      </c>
      <c r="J19" s="80">
        <v>2.9201388888888888E-2</v>
      </c>
      <c r="K19" s="110">
        <v>10</v>
      </c>
      <c r="L19" s="1"/>
      <c r="M19" s="1"/>
    </row>
  </sheetData>
  <sheetProtection selectLockedCells="1" selectUnlockedCells="1"/>
  <mergeCells count="3">
    <mergeCell ref="A2:M2"/>
    <mergeCell ref="A10:M10"/>
    <mergeCell ref="A16:M16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6"/>
  <sheetViews>
    <sheetView workbookViewId="0">
      <selection activeCell="L5" sqref="L5"/>
    </sheetView>
  </sheetViews>
  <sheetFormatPr baseColWidth="10" defaultRowHeight="12.75" x14ac:dyDescent="0.2"/>
  <cols>
    <col min="3" max="4" width="14.28515625" customWidth="1"/>
  </cols>
  <sheetData>
    <row r="2" spans="1:31" x14ac:dyDescent="0.2">
      <c r="A2" s="142" t="s">
        <v>402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4" spans="1:31" x14ac:dyDescent="0.2">
      <c r="A4" s="74" t="s">
        <v>403</v>
      </c>
      <c r="B4" s="74" t="s">
        <v>8</v>
      </c>
      <c r="C4" s="74" t="s">
        <v>49</v>
      </c>
      <c r="D4" s="74" t="s">
        <v>50</v>
      </c>
      <c r="E4" s="74" t="s">
        <v>216</v>
      </c>
      <c r="F4" s="74" t="s">
        <v>10</v>
      </c>
      <c r="G4" s="74" t="s">
        <v>3</v>
      </c>
      <c r="H4" s="74" t="s">
        <v>404</v>
      </c>
      <c r="I4" s="74" t="s">
        <v>57</v>
      </c>
      <c r="J4" s="74" t="s">
        <v>404</v>
      </c>
      <c r="K4" s="74" t="s">
        <v>192</v>
      </c>
      <c r="L4" s="74" t="s">
        <v>169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">
      <c r="A5" s="64">
        <v>286</v>
      </c>
      <c r="B5" s="64">
        <v>303</v>
      </c>
      <c r="C5" s="64" t="s">
        <v>357</v>
      </c>
      <c r="D5" s="64" t="s">
        <v>405</v>
      </c>
      <c r="E5" s="66">
        <v>2.5138888888888891E-2</v>
      </c>
      <c r="F5" s="64">
        <v>-266</v>
      </c>
      <c r="G5" s="66">
        <v>6.8587962962962962E-2</v>
      </c>
      <c r="H5" s="64" t="s">
        <v>406</v>
      </c>
      <c r="I5" s="66">
        <v>3.5995370370370372E-2</v>
      </c>
      <c r="J5" s="64" t="s">
        <v>407</v>
      </c>
      <c r="K5" s="66">
        <v>0.12974537037037037</v>
      </c>
      <c r="L5" s="64" t="s">
        <v>408</v>
      </c>
      <c r="M5" s="1"/>
      <c r="N5" s="1"/>
      <c r="O5" s="1"/>
      <c r="P5" s="1"/>
      <c r="Q5" s="1"/>
      <c r="R5" s="1"/>
      <c r="S5" s="1"/>
      <c r="T5" s="1"/>
      <c r="U5" s="1"/>
    </row>
    <row r="6" spans="1:31" x14ac:dyDescent="0.2">
      <c r="A6" s="77">
        <v>329</v>
      </c>
      <c r="B6" s="77">
        <v>338</v>
      </c>
      <c r="C6" s="77" t="s">
        <v>409</v>
      </c>
      <c r="D6" s="77" t="s">
        <v>410</v>
      </c>
      <c r="E6" s="80">
        <v>2.8587962962962964E-2</v>
      </c>
      <c r="F6" s="77">
        <v>-318</v>
      </c>
      <c r="G6" s="80">
        <v>7.4687500000000004E-2</v>
      </c>
      <c r="H6" s="77" t="s">
        <v>411</v>
      </c>
      <c r="I6" s="80">
        <v>4.9606481481481481E-2</v>
      </c>
      <c r="J6" s="77" t="s">
        <v>412</v>
      </c>
      <c r="K6" s="80">
        <v>0.15289351851851851</v>
      </c>
      <c r="L6" s="77" t="s">
        <v>413</v>
      </c>
      <c r="M6" s="1"/>
      <c r="N6" s="1"/>
      <c r="O6" s="1"/>
      <c r="P6" s="1"/>
      <c r="Q6" s="1"/>
      <c r="R6" s="1"/>
      <c r="S6" s="1"/>
      <c r="T6" s="1"/>
      <c r="U6" s="1"/>
      <c r="V6" s="1"/>
    </row>
  </sheetData>
  <sheetProtection selectLockedCells="1" selectUnlockedCells="1"/>
  <mergeCells count="1">
    <mergeCell ref="A2:L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8"/>
  <sheetViews>
    <sheetView workbookViewId="0">
      <selection activeCell="A3" sqref="A3"/>
    </sheetView>
  </sheetViews>
  <sheetFormatPr baseColWidth="10" defaultRowHeight="12.75" x14ac:dyDescent="0.2"/>
  <cols>
    <col min="1" max="1" width="5.7109375" customWidth="1"/>
    <col min="2" max="2" width="39.85546875" customWidth="1"/>
    <col min="3" max="3" width="16" customWidth="1"/>
    <col min="4" max="4" width="8.28515625" customWidth="1"/>
    <col min="5" max="5" width="9.5703125" customWidth="1"/>
    <col min="6" max="6" width="36.28515625" style="1" customWidth="1"/>
    <col min="7" max="7" width="8.140625" customWidth="1"/>
    <col min="8" max="8" width="8.7109375" customWidth="1"/>
    <col min="9" max="9" width="8.140625" customWidth="1"/>
    <col min="10" max="10" width="8.42578125" customWidth="1"/>
    <col min="11" max="11" width="8.140625" customWidth="1"/>
  </cols>
  <sheetData>
    <row r="2" spans="1:11" x14ac:dyDescent="0.2">
      <c r="A2" s="142" t="s">
        <v>47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x14ac:dyDescent="0.2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" x14ac:dyDescent="0.25">
      <c r="A4" s="42" t="s">
        <v>48</v>
      </c>
      <c r="B4" s="43" t="s">
        <v>49</v>
      </c>
      <c r="C4" s="43" t="s">
        <v>50</v>
      </c>
      <c r="D4" s="42" t="s">
        <v>51</v>
      </c>
      <c r="E4" s="42" t="s">
        <v>52</v>
      </c>
      <c r="F4" s="43" t="s">
        <v>53</v>
      </c>
      <c r="G4" s="42" t="s">
        <v>54</v>
      </c>
      <c r="H4" s="42" t="s">
        <v>2</v>
      </c>
      <c r="I4" s="42" t="s">
        <v>55</v>
      </c>
      <c r="J4" s="42" t="s">
        <v>56</v>
      </c>
      <c r="K4" s="42" t="s">
        <v>57</v>
      </c>
    </row>
    <row r="5" spans="1:11" x14ac:dyDescent="0.2">
      <c r="A5" s="44">
        <v>28</v>
      </c>
      <c r="B5" s="45" t="s">
        <v>58</v>
      </c>
      <c r="C5" s="45" t="s">
        <v>59</v>
      </c>
      <c r="D5" s="44">
        <v>925</v>
      </c>
      <c r="E5" s="44" t="s">
        <v>60</v>
      </c>
      <c r="F5" s="45" t="s">
        <v>61</v>
      </c>
      <c r="G5" s="46">
        <v>5.8506944444444452E-2</v>
      </c>
      <c r="H5" s="46">
        <v>9.3287037037037036E-3</v>
      </c>
      <c r="I5" s="46">
        <v>3.1226851851851853E-2</v>
      </c>
      <c r="J5" s="46">
        <v>1.1689814814814816E-3</v>
      </c>
      <c r="K5" s="46">
        <v>1.6805555555555556E-2</v>
      </c>
    </row>
    <row r="6" spans="1:11" x14ac:dyDescent="0.2">
      <c r="A6" s="44">
        <v>68</v>
      </c>
      <c r="B6" s="45" t="s">
        <v>62</v>
      </c>
      <c r="C6" s="45" t="s">
        <v>63</v>
      </c>
      <c r="D6" s="44">
        <v>926</v>
      </c>
      <c r="E6" s="44" t="s">
        <v>60</v>
      </c>
      <c r="F6" s="45" t="s">
        <v>61</v>
      </c>
      <c r="G6" s="46">
        <v>6.1817129629629632E-2</v>
      </c>
      <c r="H6" s="46">
        <v>1.1076388888888887E-2</v>
      </c>
      <c r="I6" s="46">
        <v>3.1203703703703702E-2</v>
      </c>
      <c r="J6" s="46">
        <v>1.2268518518518518E-3</v>
      </c>
      <c r="K6" s="46">
        <v>1.8333333333333333E-2</v>
      </c>
    </row>
    <row r="7" spans="1:11" x14ac:dyDescent="0.2">
      <c r="A7" s="44">
        <v>69</v>
      </c>
      <c r="B7" s="45" t="s">
        <v>64</v>
      </c>
      <c r="C7" s="45" t="s">
        <v>65</v>
      </c>
      <c r="D7" s="44">
        <v>924</v>
      </c>
      <c r="E7" s="44" t="s">
        <v>60</v>
      </c>
      <c r="F7" s="45" t="s">
        <v>61</v>
      </c>
      <c r="G7" s="46">
        <v>6.1956018518518514E-2</v>
      </c>
      <c r="H7" s="46">
        <v>1.0833333333333334E-2</v>
      </c>
      <c r="I7" s="46">
        <v>3.3437500000000002E-2</v>
      </c>
      <c r="J7" s="46">
        <v>1.3310185185185185E-3</v>
      </c>
      <c r="K7" s="46">
        <v>1.636574074074074E-2</v>
      </c>
    </row>
    <row r="8" spans="1:11" x14ac:dyDescent="0.2">
      <c r="A8" s="44">
        <v>138</v>
      </c>
      <c r="B8" s="45" t="s">
        <v>66</v>
      </c>
      <c r="C8" s="45" t="s">
        <v>67</v>
      </c>
      <c r="D8" s="44">
        <v>923</v>
      </c>
      <c r="E8" s="44" t="s">
        <v>68</v>
      </c>
      <c r="F8" s="45" t="s">
        <v>61</v>
      </c>
      <c r="G8" s="46">
        <v>6.5844907407407408E-2</v>
      </c>
      <c r="H8" s="46">
        <v>9.3634259259259261E-3</v>
      </c>
      <c r="I8" s="46">
        <v>3.4849537037037033E-2</v>
      </c>
      <c r="J8" s="46">
        <v>1.6319444444444445E-3</v>
      </c>
      <c r="K8" s="46">
        <v>2.0023148148148148E-2</v>
      </c>
    </row>
    <row r="9" spans="1:11" x14ac:dyDescent="0.2">
      <c r="A9" s="44">
        <v>175</v>
      </c>
      <c r="B9" s="45" t="s">
        <v>69</v>
      </c>
      <c r="C9" s="45" t="s">
        <v>70</v>
      </c>
      <c r="D9" s="44">
        <v>868</v>
      </c>
      <c r="E9" s="44" t="s">
        <v>68</v>
      </c>
      <c r="F9" s="45" t="s">
        <v>61</v>
      </c>
      <c r="G9" s="46">
        <v>6.744212962962963E-2</v>
      </c>
      <c r="H9" s="46">
        <v>1.2546296296296297E-2</v>
      </c>
      <c r="I9" s="46">
        <v>3.4861111111111114E-2</v>
      </c>
      <c r="J9" s="46">
        <v>1.1805555555555556E-3</v>
      </c>
      <c r="K9" s="46">
        <v>1.8865740740740742E-2</v>
      </c>
    </row>
    <row r="10" spans="1:1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2" spans="1:11" ht="15" x14ac:dyDescent="0.25">
      <c r="A12" s="47" t="s">
        <v>48</v>
      </c>
      <c r="B12" s="48" t="s">
        <v>49</v>
      </c>
      <c r="C12" s="48" t="s">
        <v>50</v>
      </c>
      <c r="D12" s="47" t="s">
        <v>51</v>
      </c>
      <c r="E12" s="47" t="s">
        <v>52</v>
      </c>
      <c r="F12" s="48" t="s">
        <v>53</v>
      </c>
      <c r="G12" s="47" t="s">
        <v>54</v>
      </c>
      <c r="H12" s="47" t="s">
        <v>2</v>
      </c>
      <c r="I12" s="47" t="s">
        <v>55</v>
      </c>
      <c r="J12" s="47" t="s">
        <v>71</v>
      </c>
    </row>
    <row r="13" spans="1:11" ht="15" x14ac:dyDescent="0.25">
      <c r="A13" s="49">
        <v>38</v>
      </c>
      <c r="B13" s="50" t="s">
        <v>72</v>
      </c>
      <c r="C13" s="50" t="s">
        <v>73</v>
      </c>
      <c r="D13" s="49">
        <v>247</v>
      </c>
      <c r="E13" s="49" t="s">
        <v>74</v>
      </c>
      <c r="F13" s="50" t="s">
        <v>61</v>
      </c>
      <c r="G13" s="51">
        <v>4.7650462962962999E-2</v>
      </c>
      <c r="H13" s="51">
        <v>7.7199074074074097E-3</v>
      </c>
      <c r="I13" s="51">
        <v>2.58449074074074E-2</v>
      </c>
      <c r="J13" s="51">
        <v>1.4085648148148187E-2</v>
      </c>
    </row>
    <row r="14" spans="1:11" ht="15" x14ac:dyDescent="0.25">
      <c r="A14" s="49">
        <v>43</v>
      </c>
      <c r="B14" s="50" t="s">
        <v>75</v>
      </c>
      <c r="C14" s="50" t="s">
        <v>76</v>
      </c>
      <c r="D14" s="49">
        <v>246</v>
      </c>
      <c r="E14" s="49" t="s">
        <v>77</v>
      </c>
      <c r="F14" s="50" t="s">
        <v>61</v>
      </c>
      <c r="G14" s="51">
        <v>4.8449074074074103E-2</v>
      </c>
      <c r="H14" s="51">
        <v>7.5578703703703702E-3</v>
      </c>
      <c r="I14" s="51">
        <v>2.59143518518519E-2</v>
      </c>
      <c r="J14" s="51">
        <v>1.4976851851851835E-2</v>
      </c>
    </row>
    <row r="15" spans="1:11" ht="15" x14ac:dyDescent="0.25">
      <c r="A15" s="49">
        <v>62</v>
      </c>
      <c r="B15" s="50" t="s">
        <v>78</v>
      </c>
      <c r="C15" s="50" t="s">
        <v>79</v>
      </c>
      <c r="D15" s="49">
        <v>248</v>
      </c>
      <c r="E15" s="49" t="s">
        <v>77</v>
      </c>
      <c r="F15" s="50" t="s">
        <v>61</v>
      </c>
      <c r="G15" s="51">
        <v>5.0092592592592598E-2</v>
      </c>
      <c r="H15" s="51">
        <v>8.3333333333333297E-3</v>
      </c>
      <c r="I15" s="51">
        <v>2.69791666666667E-2</v>
      </c>
      <c r="J15" s="51">
        <v>1.4780092592592567E-2</v>
      </c>
    </row>
    <row r="16" spans="1:11" ht="15" x14ac:dyDescent="0.25">
      <c r="A16" s="49">
        <v>74</v>
      </c>
      <c r="B16" s="50" t="s">
        <v>80</v>
      </c>
      <c r="C16" s="50" t="s">
        <v>81</v>
      </c>
      <c r="D16" s="49">
        <v>391</v>
      </c>
      <c r="E16" s="49" t="s">
        <v>77</v>
      </c>
      <c r="F16" s="52" t="s">
        <v>61</v>
      </c>
      <c r="G16" s="51">
        <v>5.0543981481481502E-2</v>
      </c>
      <c r="H16" s="51">
        <v>8.2986111111111108E-3</v>
      </c>
      <c r="I16" s="51">
        <v>2.7037037037036998E-2</v>
      </c>
      <c r="J16" s="51">
        <v>1.5208333333333393E-2</v>
      </c>
    </row>
    <row r="17" spans="1:10" ht="15" x14ac:dyDescent="0.25">
      <c r="A17" s="49">
        <v>85</v>
      </c>
      <c r="B17" s="50" t="s">
        <v>82</v>
      </c>
      <c r="C17" s="50" t="s">
        <v>83</v>
      </c>
      <c r="D17" s="49">
        <v>10</v>
      </c>
      <c r="E17" s="49" t="s">
        <v>84</v>
      </c>
      <c r="F17" s="50" t="s">
        <v>61</v>
      </c>
      <c r="G17" s="51">
        <v>5.1168981481481503E-2</v>
      </c>
      <c r="H17" s="51">
        <v>7.59259259259259E-3</v>
      </c>
      <c r="I17" s="51">
        <v>2.68055555555556E-2</v>
      </c>
      <c r="J17" s="51">
        <v>1.6770833333333315E-2</v>
      </c>
    </row>
    <row r="18" spans="1:10" ht="15" x14ac:dyDescent="0.25">
      <c r="A18" s="49">
        <v>139</v>
      </c>
      <c r="B18" s="50" t="s">
        <v>85</v>
      </c>
      <c r="C18" s="50" t="s">
        <v>86</v>
      </c>
      <c r="D18" s="49">
        <v>244</v>
      </c>
      <c r="E18" s="49" t="s">
        <v>84</v>
      </c>
      <c r="F18" s="50" t="s">
        <v>61</v>
      </c>
      <c r="G18" s="51">
        <v>5.4548611111111103E-2</v>
      </c>
      <c r="H18" s="51">
        <v>9.9421296296296306E-3</v>
      </c>
      <c r="I18" s="51">
        <v>2.9965277777777799E-2</v>
      </c>
      <c r="J18" s="51">
        <v>1.464120370370367E-2</v>
      </c>
    </row>
    <row r="19" spans="1:10" ht="15" x14ac:dyDescent="0.25">
      <c r="A19" s="49">
        <v>164</v>
      </c>
      <c r="B19" s="50" t="s">
        <v>87</v>
      </c>
      <c r="C19" s="50" t="s">
        <v>88</v>
      </c>
      <c r="D19" s="49">
        <v>245</v>
      </c>
      <c r="E19" s="49" t="s">
        <v>84</v>
      </c>
      <c r="F19" s="50" t="s">
        <v>61</v>
      </c>
      <c r="G19" s="51">
        <v>5.6851851851851903E-2</v>
      </c>
      <c r="H19" s="51">
        <v>1.00694444444444E-2</v>
      </c>
      <c r="I19" s="51">
        <v>2.9826388888888899E-2</v>
      </c>
      <c r="J19" s="51">
        <v>1.6956018518518603E-2</v>
      </c>
    </row>
    <row r="22" spans="1:10" x14ac:dyDescent="0.2">
      <c r="A22" s="142" t="s">
        <v>89</v>
      </c>
      <c r="B22" s="142"/>
      <c r="C22" s="142"/>
      <c r="D22" s="142"/>
      <c r="E22" s="142"/>
      <c r="F22" s="142"/>
      <c r="G22" s="142"/>
    </row>
    <row r="24" spans="1:10" ht="15" x14ac:dyDescent="0.25">
      <c r="A24" s="53" t="s">
        <v>48</v>
      </c>
      <c r="B24" s="53" t="s">
        <v>90</v>
      </c>
      <c r="C24" s="54" t="s">
        <v>91</v>
      </c>
      <c r="E24" s="53" t="s">
        <v>48</v>
      </c>
      <c r="F24" s="53" t="s">
        <v>92</v>
      </c>
      <c r="G24" s="54" t="s">
        <v>91</v>
      </c>
    </row>
    <row r="25" spans="1:10" ht="15" x14ac:dyDescent="0.25">
      <c r="A25" s="55">
        <v>1</v>
      </c>
      <c r="B25" s="56" t="s">
        <v>93</v>
      </c>
      <c r="C25" s="56">
        <v>19</v>
      </c>
      <c r="E25" s="49">
        <v>1</v>
      </c>
      <c r="F25" s="50" t="s">
        <v>94</v>
      </c>
      <c r="G25" s="50">
        <v>26</v>
      </c>
    </row>
    <row r="26" spans="1:10" ht="15" x14ac:dyDescent="0.25">
      <c r="A26" s="55">
        <v>2</v>
      </c>
      <c r="B26" s="56" t="s">
        <v>95</v>
      </c>
      <c r="C26" s="56">
        <v>28</v>
      </c>
      <c r="E26" s="49">
        <v>2</v>
      </c>
      <c r="F26" s="50" t="s">
        <v>96</v>
      </c>
      <c r="G26" s="50">
        <v>31</v>
      </c>
    </row>
    <row r="27" spans="1:10" ht="15" x14ac:dyDescent="0.25">
      <c r="A27" s="55">
        <v>3</v>
      </c>
      <c r="B27" s="56" t="s">
        <v>97</v>
      </c>
      <c r="C27" s="56">
        <v>54</v>
      </c>
      <c r="E27" s="49">
        <v>3</v>
      </c>
      <c r="F27" s="50" t="s">
        <v>98</v>
      </c>
      <c r="G27" s="50">
        <v>33</v>
      </c>
    </row>
    <row r="28" spans="1:10" ht="15" x14ac:dyDescent="0.25">
      <c r="A28" s="55">
        <v>4</v>
      </c>
      <c r="B28" s="56" t="s">
        <v>99</v>
      </c>
      <c r="C28" s="56">
        <v>80</v>
      </c>
      <c r="E28" s="49">
        <v>4</v>
      </c>
      <c r="F28" s="50" t="s">
        <v>93</v>
      </c>
      <c r="G28" s="50">
        <v>51</v>
      </c>
    </row>
    <row r="29" spans="1:10" ht="15" x14ac:dyDescent="0.25">
      <c r="A29" s="55">
        <v>5</v>
      </c>
      <c r="B29" s="56" t="s">
        <v>100</v>
      </c>
      <c r="C29" s="56">
        <v>126</v>
      </c>
      <c r="E29" s="49">
        <v>5</v>
      </c>
      <c r="F29" s="50" t="s">
        <v>101</v>
      </c>
      <c r="G29" s="50">
        <v>54</v>
      </c>
    </row>
    <row r="30" spans="1:10" ht="15" x14ac:dyDescent="0.25">
      <c r="A30" s="55">
        <v>6</v>
      </c>
      <c r="B30" s="56" t="s">
        <v>102</v>
      </c>
      <c r="C30" s="56">
        <v>148</v>
      </c>
      <c r="E30" s="49">
        <v>6</v>
      </c>
      <c r="F30" s="50" t="s">
        <v>103</v>
      </c>
      <c r="G30" s="50">
        <v>86</v>
      </c>
    </row>
    <row r="31" spans="1:10" ht="15" x14ac:dyDescent="0.25">
      <c r="A31" s="55">
        <v>7</v>
      </c>
      <c r="B31" s="56" t="s">
        <v>96</v>
      </c>
      <c r="C31" s="56">
        <v>160</v>
      </c>
      <c r="E31" s="49">
        <v>7</v>
      </c>
      <c r="F31" s="50" t="s">
        <v>95</v>
      </c>
      <c r="G31" s="50">
        <v>89</v>
      </c>
    </row>
    <row r="32" spans="1:10" ht="15" x14ac:dyDescent="0.25">
      <c r="A32" s="57">
        <v>8</v>
      </c>
      <c r="B32" s="58" t="s">
        <v>61</v>
      </c>
      <c r="C32" s="58">
        <v>163</v>
      </c>
      <c r="E32" s="49">
        <v>8</v>
      </c>
      <c r="F32" s="50" t="s">
        <v>104</v>
      </c>
      <c r="G32" s="50">
        <v>98</v>
      </c>
    </row>
    <row r="33" spans="1:7" ht="15" x14ac:dyDescent="0.25">
      <c r="A33" s="55">
        <v>9</v>
      </c>
      <c r="B33" s="56" t="s">
        <v>98</v>
      </c>
      <c r="C33" s="56">
        <v>173</v>
      </c>
      <c r="E33" s="49">
        <v>9</v>
      </c>
      <c r="F33" s="50" t="s">
        <v>99</v>
      </c>
      <c r="G33" s="50">
        <v>99</v>
      </c>
    </row>
    <row r="34" spans="1:7" ht="15" x14ac:dyDescent="0.25">
      <c r="A34" s="55">
        <v>10</v>
      </c>
      <c r="B34" s="56" t="s">
        <v>101</v>
      </c>
      <c r="C34" s="56">
        <v>221</v>
      </c>
      <c r="E34" s="49">
        <v>10</v>
      </c>
      <c r="F34" s="50" t="s">
        <v>105</v>
      </c>
      <c r="G34" s="50">
        <v>135</v>
      </c>
    </row>
    <row r="35" spans="1:7" ht="15" x14ac:dyDescent="0.25">
      <c r="A35" s="55">
        <v>11</v>
      </c>
      <c r="B35" s="56" t="s">
        <v>106</v>
      </c>
      <c r="C35" s="56">
        <v>358</v>
      </c>
      <c r="E35" s="59">
        <v>11</v>
      </c>
      <c r="F35" s="60" t="s">
        <v>61</v>
      </c>
      <c r="G35" s="60">
        <v>143</v>
      </c>
    </row>
    <row r="36" spans="1:7" ht="15" x14ac:dyDescent="0.25">
      <c r="A36" s="55">
        <v>12</v>
      </c>
      <c r="B36" s="56" t="s">
        <v>107</v>
      </c>
      <c r="C36" s="56">
        <v>656</v>
      </c>
      <c r="E36" s="49">
        <v>12</v>
      </c>
      <c r="F36" s="50" t="s">
        <v>107</v>
      </c>
      <c r="G36" s="50">
        <v>166</v>
      </c>
    </row>
    <row r="37" spans="1:7" ht="15" x14ac:dyDescent="0.25">
      <c r="A37" s="55">
        <v>13</v>
      </c>
      <c r="B37" s="56" t="s">
        <v>103</v>
      </c>
      <c r="C37" s="56">
        <v>745</v>
      </c>
      <c r="E37" s="49">
        <v>13</v>
      </c>
      <c r="F37" s="50" t="s">
        <v>102</v>
      </c>
      <c r="G37" s="50">
        <v>179</v>
      </c>
    </row>
    <row r="38" spans="1:7" ht="15" x14ac:dyDescent="0.25">
      <c r="E38" s="49">
        <v>14</v>
      </c>
      <c r="F38" s="50" t="s">
        <v>100</v>
      </c>
      <c r="G38" s="50">
        <v>179</v>
      </c>
    </row>
    <row r="39" spans="1:7" ht="15" x14ac:dyDescent="0.25">
      <c r="E39" s="49">
        <v>15</v>
      </c>
      <c r="F39" s="50" t="s">
        <v>108</v>
      </c>
      <c r="G39" s="50">
        <v>191</v>
      </c>
    </row>
    <row r="40" spans="1:7" ht="15" x14ac:dyDescent="0.25">
      <c r="E40" s="49">
        <v>16</v>
      </c>
      <c r="F40" s="50" t="s">
        <v>109</v>
      </c>
      <c r="G40" s="50">
        <v>266</v>
      </c>
    </row>
    <row r="41" spans="1:7" ht="15" x14ac:dyDescent="0.25">
      <c r="E41" s="49">
        <v>17</v>
      </c>
      <c r="F41" s="50" t="s">
        <v>110</v>
      </c>
      <c r="G41" s="50">
        <v>304</v>
      </c>
    </row>
    <row r="42" spans="1:7" ht="15" x14ac:dyDescent="0.25">
      <c r="E42" s="49">
        <v>18</v>
      </c>
      <c r="F42" s="50" t="s">
        <v>111</v>
      </c>
      <c r="G42" s="50">
        <v>318</v>
      </c>
    </row>
    <row r="43" spans="1:7" ht="15" x14ac:dyDescent="0.25">
      <c r="E43" s="49">
        <v>19</v>
      </c>
      <c r="F43" s="50" t="s">
        <v>112</v>
      </c>
      <c r="G43" s="50">
        <v>433</v>
      </c>
    </row>
    <row r="44" spans="1:7" ht="15" x14ac:dyDescent="0.25">
      <c r="E44" s="49">
        <v>20</v>
      </c>
      <c r="F44" s="50" t="s">
        <v>113</v>
      </c>
      <c r="G44" s="50">
        <v>450</v>
      </c>
    </row>
    <row r="45" spans="1:7" ht="15" x14ac:dyDescent="0.25">
      <c r="E45" s="49">
        <v>21</v>
      </c>
      <c r="F45" s="50" t="s">
        <v>114</v>
      </c>
      <c r="G45" s="50">
        <v>465</v>
      </c>
    </row>
    <row r="46" spans="1:7" ht="15" x14ac:dyDescent="0.25">
      <c r="E46" s="49">
        <v>22</v>
      </c>
      <c r="F46" s="50" t="s">
        <v>115</v>
      </c>
      <c r="G46" s="50">
        <v>583</v>
      </c>
    </row>
    <row r="47" spans="1:7" ht="15" x14ac:dyDescent="0.25">
      <c r="E47" s="49">
        <v>23</v>
      </c>
      <c r="F47" s="50" t="s">
        <v>116</v>
      </c>
      <c r="G47" s="50">
        <v>724</v>
      </c>
    </row>
    <row r="48" spans="1:7" ht="15" x14ac:dyDescent="0.25">
      <c r="E48" s="49">
        <v>24</v>
      </c>
      <c r="F48" s="50" t="s">
        <v>117</v>
      </c>
      <c r="G48" s="50">
        <v>794</v>
      </c>
    </row>
  </sheetData>
  <sheetProtection selectLockedCells="1" selectUnlockedCells="1"/>
  <mergeCells count="2">
    <mergeCell ref="A2:K2"/>
    <mergeCell ref="A22:G2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1"/>
  <sheetViews>
    <sheetView workbookViewId="0">
      <selection activeCell="K5" sqref="K5"/>
    </sheetView>
  </sheetViews>
  <sheetFormatPr baseColWidth="10" defaultRowHeight="12.75" x14ac:dyDescent="0.2"/>
  <cols>
    <col min="3" max="3" width="16" customWidth="1"/>
    <col min="6" max="6" width="29" customWidth="1"/>
    <col min="7" max="7" width="22.5703125" customWidth="1"/>
    <col min="8" max="8" width="16.42578125" customWidth="1"/>
    <col min="10" max="10" width="14.28515625" customWidth="1"/>
  </cols>
  <sheetData>
    <row r="2" spans="1:23" x14ac:dyDescent="0.2">
      <c r="A2" s="142" t="s">
        <v>414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23" x14ac:dyDescent="0.2">
      <c r="A3" s="107"/>
    </row>
    <row r="4" spans="1:23" x14ac:dyDescent="0.2">
      <c r="A4" s="74" t="s">
        <v>5</v>
      </c>
      <c r="B4" s="74" t="s">
        <v>189</v>
      </c>
      <c r="C4" s="74" t="s">
        <v>49</v>
      </c>
      <c r="D4" s="74" t="s">
        <v>50</v>
      </c>
      <c r="E4" s="74" t="s">
        <v>397</v>
      </c>
      <c r="F4" s="74" t="s">
        <v>10</v>
      </c>
      <c r="G4" s="74" t="s">
        <v>5</v>
      </c>
      <c r="H4" s="74" t="s">
        <v>192</v>
      </c>
      <c r="I4" s="74" t="s">
        <v>216</v>
      </c>
      <c r="J4" s="74" t="s">
        <v>5</v>
      </c>
      <c r="K4" s="74" t="s">
        <v>3</v>
      </c>
      <c r="L4" s="74" t="s">
        <v>5</v>
      </c>
      <c r="M4" s="74" t="s">
        <v>57</v>
      </c>
      <c r="N4" s="74" t="s">
        <v>5</v>
      </c>
    </row>
    <row r="5" spans="1:23" x14ac:dyDescent="0.2">
      <c r="A5" s="64">
        <v>3</v>
      </c>
      <c r="B5" s="64">
        <v>120</v>
      </c>
      <c r="C5" s="64" t="s">
        <v>75</v>
      </c>
      <c r="D5" s="64" t="s">
        <v>76</v>
      </c>
      <c r="E5" s="64">
        <v>-3</v>
      </c>
      <c r="F5" s="64" t="s">
        <v>316</v>
      </c>
      <c r="G5" s="64">
        <v>-1</v>
      </c>
      <c r="H5" s="66">
        <v>5.0451388888888893E-2</v>
      </c>
      <c r="I5" s="66">
        <v>0.54583333333333328</v>
      </c>
      <c r="J5" s="64">
        <v>-9</v>
      </c>
      <c r="K5" s="87">
        <v>1.5930555555555557</v>
      </c>
      <c r="L5" s="64">
        <v>-4</v>
      </c>
      <c r="M5" s="66">
        <v>0.8881944444444444</v>
      </c>
      <c r="N5" s="64">
        <v>-6</v>
      </c>
      <c r="O5" s="1"/>
      <c r="P5" s="1"/>
      <c r="Q5" s="1"/>
      <c r="R5" s="1"/>
    </row>
    <row r="6" spans="1:23" x14ac:dyDescent="0.2">
      <c r="A6" s="77">
        <v>23</v>
      </c>
      <c r="B6" s="77">
        <v>279</v>
      </c>
      <c r="C6" s="77" t="s">
        <v>78</v>
      </c>
      <c r="D6" s="77" t="s">
        <v>79</v>
      </c>
      <c r="E6" s="77">
        <v>-23</v>
      </c>
      <c r="F6" s="77" t="s">
        <v>316</v>
      </c>
      <c r="G6" s="77">
        <v>-7</v>
      </c>
      <c r="H6" s="80">
        <v>5.5312500000000001E-2</v>
      </c>
      <c r="I6" s="80">
        <v>0.57777777777777783</v>
      </c>
      <c r="J6" s="77">
        <v>-14</v>
      </c>
      <c r="K6" s="86">
        <v>1.8444444444444443</v>
      </c>
      <c r="L6" s="77">
        <v>-48</v>
      </c>
      <c r="M6" s="80">
        <v>0.8965277777777777</v>
      </c>
      <c r="N6" s="77">
        <v>-7</v>
      </c>
      <c r="O6" s="1"/>
      <c r="P6" s="1"/>
      <c r="Q6" s="1"/>
      <c r="R6" s="1"/>
    </row>
    <row r="7" spans="1:23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">
      <c r="A8" s="142" t="s">
        <v>415</v>
      </c>
      <c r="B8" s="142"/>
      <c r="C8" s="142"/>
      <c r="D8" s="142"/>
      <c r="E8" s="142"/>
      <c r="F8" s="142"/>
      <c r="G8" s="142"/>
      <c r="H8" s="142"/>
      <c r="I8" s="142"/>
      <c r="J8" s="14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2">
      <c r="A9" s="10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74" t="s">
        <v>5</v>
      </c>
      <c r="B10" s="74" t="s">
        <v>189</v>
      </c>
      <c r="C10" s="74" t="s">
        <v>49</v>
      </c>
      <c r="D10" s="74" t="s">
        <v>192</v>
      </c>
      <c r="E10" s="146" t="s">
        <v>216</v>
      </c>
      <c r="F10" s="146"/>
      <c r="G10" s="146" t="s">
        <v>3</v>
      </c>
      <c r="H10" s="146"/>
      <c r="I10" s="146" t="s">
        <v>57</v>
      </c>
      <c r="J10" s="14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3" x14ac:dyDescent="0.2">
      <c r="A11" s="64">
        <v>2</v>
      </c>
      <c r="B11" s="64">
        <v>284</v>
      </c>
      <c r="C11" s="64" t="s">
        <v>416</v>
      </c>
      <c r="D11" s="66">
        <v>9.2893518518518514E-2</v>
      </c>
      <c r="E11" s="104">
        <v>1.6620370370370372E-2</v>
      </c>
      <c r="F11" s="64" t="s">
        <v>417</v>
      </c>
      <c r="G11" s="66">
        <v>4.7083333333333331E-2</v>
      </c>
      <c r="H11" s="64" t="s">
        <v>418</v>
      </c>
      <c r="I11" s="104">
        <v>1.0291898148148149</v>
      </c>
      <c r="J11" s="64" t="s">
        <v>419</v>
      </c>
      <c r="K11" s="1"/>
      <c r="L11" s="1"/>
      <c r="M11" s="1"/>
      <c r="N11" s="1"/>
      <c r="O11" s="1"/>
      <c r="P11" s="1"/>
      <c r="Q11" s="1"/>
      <c r="R11" s="1"/>
      <c r="S11" s="1"/>
      <c r="T11" s="1"/>
    </row>
  </sheetData>
  <sheetProtection selectLockedCells="1" selectUnlockedCells="1"/>
  <mergeCells count="5">
    <mergeCell ref="A2:N2"/>
    <mergeCell ref="A8:J8"/>
    <mergeCell ref="E10:F10"/>
    <mergeCell ref="G10:H10"/>
    <mergeCell ref="I10:J10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3"/>
  <sheetViews>
    <sheetView workbookViewId="0"/>
  </sheetViews>
  <sheetFormatPr baseColWidth="10" defaultRowHeight="12.75" x14ac:dyDescent="0.2"/>
  <cols>
    <col min="1" max="1" width="12.140625" style="1" customWidth="1"/>
    <col min="2" max="2" width="12.7109375" style="1" customWidth="1"/>
    <col min="3" max="3" width="14.85546875" style="1" customWidth="1"/>
    <col min="4" max="4" width="35.5703125" style="1" customWidth="1"/>
    <col min="5" max="5" width="8" style="1" customWidth="1"/>
    <col min="6" max="6" width="11.7109375" style="1" customWidth="1"/>
    <col min="7" max="7" width="6.7109375" style="1" customWidth="1"/>
    <col min="8" max="8" width="8.140625" style="1" customWidth="1"/>
    <col min="9" max="63" width="11.42578125" style="1"/>
  </cols>
  <sheetData>
    <row r="1" spans="1:63" x14ac:dyDescent="0.2">
      <c r="A1" s="147" t="s">
        <v>420</v>
      </c>
      <c r="B1" s="147"/>
      <c r="C1" s="147"/>
      <c r="D1" s="147"/>
      <c r="E1" s="147"/>
      <c r="F1" s="147"/>
      <c r="G1" s="147"/>
      <c r="H1" s="147"/>
    </row>
    <row r="3" spans="1:63" x14ac:dyDescent="0.2">
      <c r="A3" s="1">
        <v>370</v>
      </c>
      <c r="B3" s="85">
        <v>3.5798611111111107E-2</v>
      </c>
      <c r="C3" s="1" t="s">
        <v>421</v>
      </c>
      <c r="D3" s="1" t="s">
        <v>422</v>
      </c>
      <c r="E3" s="1">
        <v>1029</v>
      </c>
      <c r="F3" s="1" t="s">
        <v>423</v>
      </c>
      <c r="G3" s="1">
        <v>11.6</v>
      </c>
      <c r="H3" s="85">
        <v>3.260416666666667E-2</v>
      </c>
    </row>
    <row r="5" spans="1:63" x14ac:dyDescent="0.2">
      <c r="C5" s="85"/>
      <c r="I5" s="85"/>
      <c r="K5" s="85"/>
      <c r="N5" s="85"/>
    </row>
    <row r="6" spans="1:63" x14ac:dyDescent="0.2">
      <c r="A6" s="147" t="s">
        <v>424</v>
      </c>
      <c r="B6" s="147"/>
      <c r="C6" s="147"/>
      <c r="D6" s="147"/>
      <c r="E6" s="147"/>
      <c r="F6" s="147"/>
      <c r="G6" s="147"/>
      <c r="H6" s="147"/>
    </row>
    <row r="7" spans="1:63" x14ac:dyDescent="0.2">
      <c r="A7" s="88"/>
    </row>
    <row r="8" spans="1:63" x14ac:dyDescent="0.2">
      <c r="A8" s="1">
        <v>28</v>
      </c>
      <c r="B8" s="85">
        <v>3.5439814814814813E-2</v>
      </c>
      <c r="C8" s="1" t="s">
        <v>425</v>
      </c>
      <c r="D8" s="1" t="s">
        <v>132</v>
      </c>
      <c r="E8" s="1">
        <v>1217</v>
      </c>
      <c r="F8" s="1" t="s">
        <v>426</v>
      </c>
      <c r="G8" s="1">
        <v>11.7</v>
      </c>
      <c r="H8" s="85">
        <v>3.5509259259259261E-2</v>
      </c>
    </row>
    <row r="10" spans="1:63" x14ac:dyDescent="0.2">
      <c r="A10" s="88"/>
    </row>
    <row r="11" spans="1:63" x14ac:dyDescent="0.2">
      <c r="A11" s="147" t="s">
        <v>427</v>
      </c>
      <c r="B11" s="147"/>
      <c r="C11" s="147"/>
      <c r="D11" s="147"/>
      <c r="E11" s="147"/>
      <c r="F11" s="147"/>
      <c r="G11" s="147"/>
      <c r="H11" s="147"/>
    </row>
    <row r="12" spans="1:63" x14ac:dyDescent="0.2">
      <c r="A12" s="88"/>
    </row>
    <row r="13" spans="1:63" x14ac:dyDescent="0.2">
      <c r="A13" s="1">
        <v>91</v>
      </c>
      <c r="B13" s="1" t="s">
        <v>428</v>
      </c>
      <c r="C13" s="1" t="s">
        <v>429</v>
      </c>
      <c r="D13" s="1" t="s">
        <v>430</v>
      </c>
      <c r="E13" s="1">
        <v>95</v>
      </c>
      <c r="F13" s="1" t="s">
        <v>431</v>
      </c>
      <c r="G13" s="1" t="s">
        <v>432</v>
      </c>
      <c r="H13" s="1" t="s">
        <v>433</v>
      </c>
      <c r="BE13"/>
      <c r="BF13"/>
      <c r="BG13"/>
      <c r="BH13"/>
      <c r="BI13"/>
      <c r="BJ13"/>
      <c r="BK13"/>
    </row>
  </sheetData>
  <sheetProtection selectLockedCells="1" selectUnlockedCells="1"/>
  <mergeCells count="3">
    <mergeCell ref="A1:H1"/>
    <mergeCell ref="A6:H6"/>
    <mergeCell ref="A11:H11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/>
  </sheetViews>
  <sheetFormatPr baseColWidth="10" defaultRowHeight="12.75" x14ac:dyDescent="0.2"/>
  <cols>
    <col min="1" max="1" width="14.5703125" customWidth="1"/>
    <col min="2" max="2" width="13.7109375" customWidth="1"/>
    <col min="3" max="3" width="13.28515625" customWidth="1"/>
    <col min="4" max="4" width="19.5703125" customWidth="1"/>
    <col min="5" max="6" width="12.140625" customWidth="1"/>
    <col min="7" max="7" width="11.5703125" customWidth="1"/>
    <col min="8" max="8" width="16.28515625" customWidth="1"/>
    <col min="9" max="9" width="13.42578125" customWidth="1"/>
    <col min="10" max="10" width="12.7109375" customWidth="1"/>
    <col min="11" max="11" width="15.140625" customWidth="1"/>
  </cols>
  <sheetData>
    <row r="1" spans="1:11" ht="15" x14ac:dyDescent="0.2">
      <c r="A1" s="148" t="s">
        <v>434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x14ac:dyDescent="0.2">
      <c r="A4" s="111" t="s">
        <v>217</v>
      </c>
      <c r="B4" s="111" t="s">
        <v>5</v>
      </c>
      <c r="C4" s="111" t="s">
        <v>49</v>
      </c>
      <c r="D4" s="111" t="s">
        <v>50</v>
      </c>
      <c r="E4" s="111" t="s">
        <v>216</v>
      </c>
      <c r="F4" s="111" t="s">
        <v>376</v>
      </c>
      <c r="G4" s="111" t="s">
        <v>3</v>
      </c>
      <c r="H4" s="111" t="s">
        <v>377</v>
      </c>
      <c r="I4" s="111" t="s">
        <v>57</v>
      </c>
      <c r="J4" s="111" t="s">
        <v>435</v>
      </c>
      <c r="K4" s="111" t="s">
        <v>436</v>
      </c>
    </row>
    <row r="5" spans="1:11" x14ac:dyDescent="0.2">
      <c r="A5" s="112">
        <v>11</v>
      </c>
      <c r="B5" s="64">
        <v>14</v>
      </c>
      <c r="C5" s="64" t="s">
        <v>437</v>
      </c>
      <c r="D5" s="64" t="s">
        <v>310</v>
      </c>
      <c r="E5" s="66">
        <v>3.8692129629629632E-2</v>
      </c>
      <c r="F5" s="64">
        <v>55</v>
      </c>
      <c r="G5" s="66">
        <v>0.20123842592592592</v>
      </c>
      <c r="H5" s="64">
        <v>12</v>
      </c>
      <c r="I5" s="66">
        <v>0.12446759259259259</v>
      </c>
      <c r="J5" s="64">
        <v>9</v>
      </c>
      <c r="K5" s="66">
        <v>0.36891203703703707</v>
      </c>
    </row>
    <row r="6" spans="1:11" x14ac:dyDescent="0.2">
      <c r="A6" s="108">
        <v>17</v>
      </c>
      <c r="B6" s="77">
        <v>238</v>
      </c>
      <c r="C6" s="77" t="s">
        <v>438</v>
      </c>
      <c r="D6" s="77" t="s">
        <v>202</v>
      </c>
      <c r="E6" s="80">
        <v>4.4699074074074079E-2</v>
      </c>
      <c r="F6" s="77">
        <v>387</v>
      </c>
      <c r="G6" s="80">
        <v>0.23478009259259258</v>
      </c>
      <c r="H6" s="77">
        <v>584</v>
      </c>
      <c r="I6" s="80">
        <v>0.16701388888888891</v>
      </c>
      <c r="J6" s="77">
        <v>624</v>
      </c>
      <c r="K6" s="80">
        <v>0.45271990740740736</v>
      </c>
    </row>
    <row r="7" spans="1:11" x14ac:dyDescent="0.2">
      <c r="A7" s="112">
        <v>45</v>
      </c>
      <c r="B7" s="64">
        <v>644</v>
      </c>
      <c r="C7" s="64" t="s">
        <v>439</v>
      </c>
      <c r="D7" s="64" t="s">
        <v>440</v>
      </c>
      <c r="E7" s="66">
        <v>4.9733796296296297E-2</v>
      </c>
      <c r="F7" s="64">
        <v>941</v>
      </c>
      <c r="G7" s="66">
        <v>0.24603009259259259</v>
      </c>
      <c r="H7" s="64">
        <v>914</v>
      </c>
      <c r="I7" s="66">
        <v>0.19570601851851852</v>
      </c>
      <c r="J7" s="64">
        <v>1.2729999999999999</v>
      </c>
      <c r="K7" s="66">
        <v>0.50186342592592592</v>
      </c>
    </row>
  </sheetData>
  <sheetProtection selectLockedCells="1" selectUnlockedCells="1"/>
  <mergeCells count="1">
    <mergeCell ref="A1:K1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A4" sqref="A4"/>
    </sheetView>
  </sheetViews>
  <sheetFormatPr baseColWidth="10" defaultRowHeight="12.75" x14ac:dyDescent="0.2"/>
  <cols>
    <col min="3" max="3" width="17" customWidth="1"/>
    <col min="4" max="4" width="22.7109375" customWidth="1"/>
  </cols>
  <sheetData>
    <row r="2" spans="1:14" ht="15" x14ac:dyDescent="0.2">
      <c r="A2" s="149" t="s">
        <v>441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4" spans="1:14" x14ac:dyDescent="0.2">
      <c r="A4" s="114" t="s">
        <v>5</v>
      </c>
      <c r="B4" s="114" t="s">
        <v>54</v>
      </c>
      <c r="C4" s="114" t="s">
        <v>189</v>
      </c>
      <c r="D4" s="114" t="s">
        <v>49</v>
      </c>
      <c r="E4" s="114" t="s">
        <v>50</v>
      </c>
      <c r="F4" s="114" t="s">
        <v>2</v>
      </c>
      <c r="G4" s="114" t="s">
        <v>376</v>
      </c>
      <c r="H4" s="114" t="s">
        <v>442</v>
      </c>
      <c r="I4" s="114" t="s">
        <v>3</v>
      </c>
      <c r="J4" s="114" t="s">
        <v>377</v>
      </c>
      <c r="K4" s="114" t="s">
        <v>442</v>
      </c>
      <c r="L4" s="114" t="s">
        <v>57</v>
      </c>
      <c r="M4" s="114" t="s">
        <v>435</v>
      </c>
      <c r="N4" s="114" t="s">
        <v>442</v>
      </c>
    </row>
    <row r="5" spans="1:14" x14ac:dyDescent="0.2">
      <c r="A5" s="64">
        <v>7</v>
      </c>
      <c r="B5" s="66">
        <v>0.23534722222222224</v>
      </c>
      <c r="C5" s="64">
        <v>13</v>
      </c>
      <c r="D5" s="64" t="s">
        <v>443</v>
      </c>
      <c r="E5" s="64" t="s">
        <v>214</v>
      </c>
      <c r="F5" s="66">
        <v>4.1319444444444443E-2</v>
      </c>
      <c r="G5" s="64">
        <v>34</v>
      </c>
      <c r="H5" s="115">
        <f t="shared" ref="H5:H11" si="0">F5/30</f>
        <v>1.3773148148148147E-3</v>
      </c>
      <c r="I5" s="66">
        <v>0.12787037037037038</v>
      </c>
      <c r="J5" s="64">
        <v>9</v>
      </c>
      <c r="K5" s="116">
        <f t="shared" ref="K5:K10" si="1">((85/(I5*86400))*3600)</f>
        <v>27.697320782041995</v>
      </c>
      <c r="L5" s="66">
        <v>6.6157407407407401E-2</v>
      </c>
      <c r="M5" s="64">
        <v>5</v>
      </c>
      <c r="N5" s="116">
        <f t="shared" ref="N5:N10" si="2">((20/(L5*86400))*3600)</f>
        <v>12.596221133659904</v>
      </c>
    </row>
    <row r="6" spans="1:14" x14ac:dyDescent="0.2">
      <c r="A6" s="77">
        <v>28</v>
      </c>
      <c r="B6" s="80">
        <v>0.25574074074074077</v>
      </c>
      <c r="C6" s="77">
        <v>11</v>
      </c>
      <c r="D6" s="77" t="s">
        <v>207</v>
      </c>
      <c r="E6" s="77" t="s">
        <v>444</v>
      </c>
      <c r="F6" s="80">
        <v>4.0787037037037038E-2</v>
      </c>
      <c r="G6" s="77">
        <v>29</v>
      </c>
      <c r="H6" s="117">
        <f t="shared" si="0"/>
        <v>1.359567901234568E-3</v>
      </c>
      <c r="I6" s="80">
        <v>0.13253472222222221</v>
      </c>
      <c r="J6" s="77">
        <v>18</v>
      </c>
      <c r="K6" s="118">
        <f t="shared" si="1"/>
        <v>26.722556981922981</v>
      </c>
      <c r="L6" s="80">
        <v>8.2418981481481482E-2</v>
      </c>
      <c r="M6" s="77">
        <v>53</v>
      </c>
      <c r="N6" s="118">
        <f t="shared" si="2"/>
        <v>10.110939474792866</v>
      </c>
    </row>
    <row r="7" spans="1:14" x14ac:dyDescent="0.2">
      <c r="A7" s="64">
        <v>32</v>
      </c>
      <c r="B7" s="66">
        <v>0.25859953703703703</v>
      </c>
      <c r="C7" s="64">
        <v>10</v>
      </c>
      <c r="D7" s="64" t="s">
        <v>213</v>
      </c>
      <c r="E7" s="64" t="s">
        <v>214</v>
      </c>
      <c r="F7" s="66">
        <v>4.701388888888889E-2</v>
      </c>
      <c r="G7" s="64">
        <v>58</v>
      </c>
      <c r="H7" s="115">
        <f t="shared" si="0"/>
        <v>1.5671296296296297E-3</v>
      </c>
      <c r="I7" s="66">
        <v>0.13033564814814816</v>
      </c>
      <c r="J7" s="64">
        <v>15</v>
      </c>
      <c r="K7" s="116">
        <f t="shared" si="1"/>
        <v>27.17343042358582</v>
      </c>
      <c r="L7" s="66">
        <v>8.1250000000000003E-2</v>
      </c>
      <c r="M7" s="64">
        <v>50</v>
      </c>
      <c r="N7" s="116">
        <f t="shared" si="2"/>
        <v>10.256410256410257</v>
      </c>
    </row>
    <row r="8" spans="1:14" x14ac:dyDescent="0.2">
      <c r="A8" s="77">
        <v>44</v>
      </c>
      <c r="B8" s="80">
        <v>0.26655092592592594</v>
      </c>
      <c r="C8" s="77">
        <v>15</v>
      </c>
      <c r="D8" s="77" t="s">
        <v>445</v>
      </c>
      <c r="E8" s="77" t="s">
        <v>288</v>
      </c>
      <c r="F8" s="80">
        <v>5.5370370370370368E-2</v>
      </c>
      <c r="G8" s="77">
        <v>92</v>
      </c>
      <c r="H8" s="117">
        <f t="shared" si="0"/>
        <v>1.845679012345679E-3</v>
      </c>
      <c r="I8" s="80">
        <v>0.13332175925925926</v>
      </c>
      <c r="J8" s="77">
        <v>19</v>
      </c>
      <c r="K8" s="118">
        <f t="shared" si="1"/>
        <v>26.56480597274069</v>
      </c>
      <c r="L8" s="80">
        <v>7.7858796296296287E-2</v>
      </c>
      <c r="M8" s="77">
        <v>39</v>
      </c>
      <c r="N8" s="118">
        <f t="shared" si="2"/>
        <v>10.7031366136465</v>
      </c>
    </row>
    <row r="9" spans="1:14" x14ac:dyDescent="0.2">
      <c r="A9" s="64">
        <v>46</v>
      </c>
      <c r="B9" s="66">
        <v>0.27172453703703703</v>
      </c>
      <c r="C9" s="64">
        <v>80</v>
      </c>
      <c r="D9" s="64" t="s">
        <v>210</v>
      </c>
      <c r="E9" s="64" t="s">
        <v>286</v>
      </c>
      <c r="F9" s="66">
        <v>4.6493055555555551E-2</v>
      </c>
      <c r="G9" s="64">
        <v>57</v>
      </c>
      <c r="H9" s="115">
        <f t="shared" si="0"/>
        <v>1.5497685185185185E-3</v>
      </c>
      <c r="I9" s="66">
        <v>0.14172453703703705</v>
      </c>
      <c r="J9" s="64">
        <v>43</v>
      </c>
      <c r="K9" s="116">
        <f t="shared" si="1"/>
        <v>24.989791751735396</v>
      </c>
      <c r="L9" s="66">
        <v>8.3506944444444453E-2</v>
      </c>
      <c r="M9" s="64">
        <v>58</v>
      </c>
      <c r="N9" s="116">
        <f t="shared" si="2"/>
        <v>9.979209979209978</v>
      </c>
    </row>
    <row r="10" spans="1:14" x14ac:dyDescent="0.2">
      <c r="A10" s="77">
        <v>52</v>
      </c>
      <c r="B10" s="80">
        <v>0.27788194444444442</v>
      </c>
      <c r="C10" s="77">
        <v>14</v>
      </c>
      <c r="D10" s="77" t="s">
        <v>244</v>
      </c>
      <c r="E10" s="77" t="s">
        <v>446</v>
      </c>
      <c r="F10" s="80">
        <v>3.8726851851851853E-2</v>
      </c>
      <c r="G10" s="77">
        <v>17</v>
      </c>
      <c r="H10" s="117">
        <f t="shared" si="0"/>
        <v>1.290895061728395E-3</v>
      </c>
      <c r="I10" s="80">
        <v>0.14545138888888889</v>
      </c>
      <c r="J10" s="77">
        <v>49</v>
      </c>
      <c r="K10" s="118">
        <f t="shared" si="1"/>
        <v>24.349486751014563</v>
      </c>
      <c r="L10" s="80">
        <v>9.3703703703703692E-2</v>
      </c>
      <c r="M10" s="77">
        <v>73</v>
      </c>
      <c r="N10" s="118">
        <f t="shared" si="2"/>
        <v>8.8932806324110683</v>
      </c>
    </row>
    <row r="11" spans="1:14" x14ac:dyDescent="0.2">
      <c r="A11" s="64"/>
      <c r="B11" s="66">
        <v>0</v>
      </c>
      <c r="C11" s="64">
        <v>16</v>
      </c>
      <c r="D11" s="64" t="s">
        <v>199</v>
      </c>
      <c r="E11" s="64" t="s">
        <v>86</v>
      </c>
      <c r="F11" s="66">
        <v>4.4351851851851858E-2</v>
      </c>
      <c r="G11" s="64">
        <v>45</v>
      </c>
      <c r="H11" s="115">
        <f t="shared" si="0"/>
        <v>1.4783950617283952E-3</v>
      </c>
      <c r="I11" s="66">
        <v>0</v>
      </c>
      <c r="J11" s="64"/>
      <c r="K11" s="64"/>
      <c r="L11" s="66">
        <v>0</v>
      </c>
      <c r="M11" s="64"/>
      <c r="N11" s="64"/>
    </row>
  </sheetData>
  <sheetProtection selectLockedCells="1" selectUnlockedCells="1"/>
  <mergeCells count="1">
    <mergeCell ref="A2:N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A3" sqref="A3"/>
    </sheetView>
  </sheetViews>
  <sheetFormatPr baseColWidth="10" defaultRowHeight="12.75" x14ac:dyDescent="0.2"/>
  <cols>
    <col min="3" max="3" width="14.42578125" customWidth="1"/>
    <col min="4" max="4" width="19.5703125" customWidth="1"/>
  </cols>
  <sheetData>
    <row r="1" spans="1:8" x14ac:dyDescent="0.2">
      <c r="A1" s="147" t="s">
        <v>447</v>
      </c>
      <c r="B1" s="147"/>
      <c r="C1" s="147"/>
      <c r="D1" s="147"/>
      <c r="E1" s="147"/>
      <c r="F1" s="147"/>
      <c r="G1" s="1"/>
      <c r="H1" s="85"/>
    </row>
    <row r="2" spans="1:8" x14ac:dyDescent="0.2">
      <c r="A2" s="1"/>
      <c r="B2" s="1"/>
      <c r="C2" s="1"/>
      <c r="D2" s="1"/>
      <c r="E2" s="1"/>
      <c r="F2" s="1"/>
      <c r="G2" s="1"/>
      <c r="H2" s="85"/>
    </row>
    <row r="3" spans="1:8" x14ac:dyDescent="0.2">
      <c r="A3" s="64">
        <v>676</v>
      </c>
      <c r="B3" s="66">
        <v>0.35120370370370368</v>
      </c>
      <c r="C3" s="64" t="s">
        <v>448</v>
      </c>
      <c r="D3" s="64" t="s">
        <v>294</v>
      </c>
      <c r="E3" s="64">
        <v>10819</v>
      </c>
      <c r="F3" s="119">
        <f>((169/(B3*86400))*3600)</f>
        <v>20.05009227524387</v>
      </c>
      <c r="G3" s="1"/>
      <c r="H3" s="85"/>
    </row>
  </sheetData>
  <sheetProtection selectLockedCells="1" selectUnlockedCells="1"/>
  <mergeCells count="1">
    <mergeCell ref="A1:F1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J29" sqref="J29"/>
    </sheetView>
  </sheetViews>
  <sheetFormatPr baseColWidth="10" defaultRowHeight="12.75" x14ac:dyDescent="0.2"/>
  <cols>
    <col min="2" max="2" width="9.7109375" customWidth="1"/>
    <col min="3" max="3" width="29.140625" customWidth="1"/>
    <col min="4" max="4" width="17.7109375" customWidth="1"/>
    <col min="5" max="5" width="15.7109375" customWidth="1"/>
    <col min="9" max="9" width="15.28515625" bestFit="1" customWidth="1"/>
  </cols>
  <sheetData>
    <row r="1" spans="1:17" ht="15" x14ac:dyDescent="0.2">
      <c r="A1" s="150" t="s">
        <v>449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17" ht="15" x14ac:dyDescent="0.2">
      <c r="A2" s="113"/>
      <c r="B2" s="120"/>
      <c r="C2" s="120"/>
      <c r="D2" s="120"/>
      <c r="E2" s="120"/>
      <c r="F2" s="120"/>
      <c r="G2" s="120"/>
      <c r="H2" s="120"/>
      <c r="I2" s="120"/>
      <c r="K2" s="120"/>
      <c r="L2" s="120"/>
    </row>
    <row r="3" spans="1:17" x14ac:dyDescent="0.2">
      <c r="A3" s="134" t="s">
        <v>450</v>
      </c>
      <c r="B3" s="134" t="s">
        <v>451</v>
      </c>
      <c r="C3" s="134" t="s">
        <v>452</v>
      </c>
      <c r="D3" s="134" t="s">
        <v>453</v>
      </c>
      <c r="E3" s="134" t="s">
        <v>10</v>
      </c>
      <c r="F3" s="134" t="s">
        <v>454</v>
      </c>
      <c r="G3" s="134" t="s">
        <v>455</v>
      </c>
      <c r="H3" s="134" t="s">
        <v>146</v>
      </c>
      <c r="I3" s="134" t="s">
        <v>128</v>
      </c>
      <c r="J3" s="134" t="s">
        <v>456</v>
      </c>
      <c r="K3" s="134" t="s">
        <v>457</v>
      </c>
      <c r="L3" s="134" t="s">
        <v>56</v>
      </c>
      <c r="M3" s="134" t="s">
        <v>148</v>
      </c>
      <c r="N3" s="134" t="s">
        <v>457</v>
      </c>
      <c r="O3" s="134" t="s">
        <v>458</v>
      </c>
      <c r="P3" s="134" t="s">
        <v>459</v>
      </c>
      <c r="Q3" s="134" t="s">
        <v>460</v>
      </c>
    </row>
    <row r="4" spans="1:17" ht="12.75" customHeight="1" x14ac:dyDescent="0.2">
      <c r="A4" s="129">
        <v>35</v>
      </c>
      <c r="B4" s="129">
        <v>771</v>
      </c>
      <c r="C4" s="129" t="s">
        <v>461</v>
      </c>
      <c r="D4" s="135">
        <v>0.48483796296296294</v>
      </c>
      <c r="E4" s="129" t="s">
        <v>462</v>
      </c>
      <c r="F4" s="129">
        <v>4</v>
      </c>
      <c r="G4" s="129">
        <v>32</v>
      </c>
      <c r="H4" s="136" t="s">
        <v>463</v>
      </c>
      <c r="I4" s="129" t="s">
        <v>464</v>
      </c>
      <c r="J4" s="137" t="s">
        <v>465</v>
      </c>
      <c r="K4" s="131">
        <f t="shared" ref="K4:K30" si="0">((185.5/(J4*86400))*3600)</f>
        <v>26.547406082289804</v>
      </c>
      <c r="L4" s="129" t="s">
        <v>466</v>
      </c>
      <c r="M4" s="137" t="s">
        <v>467</v>
      </c>
      <c r="N4" s="131">
        <f t="shared" ref="N4:N24" si="1">((42.195/(M4*86400))*3600)</f>
        <v>11.799130029516855</v>
      </c>
      <c r="O4" s="138">
        <v>4.7256944444444442E-2</v>
      </c>
      <c r="P4" s="138">
        <v>5.1423611111111107E-2</v>
      </c>
      <c r="Q4" s="138">
        <v>5.0324074074074077E-2</v>
      </c>
    </row>
    <row r="5" spans="1:17" ht="12.75" customHeight="1" x14ac:dyDescent="0.2">
      <c r="A5" s="129">
        <v>183</v>
      </c>
      <c r="B5" s="129">
        <v>789</v>
      </c>
      <c r="C5" s="129" t="s">
        <v>468</v>
      </c>
      <c r="D5" s="135" t="s">
        <v>469</v>
      </c>
      <c r="E5" s="129" t="s">
        <v>462</v>
      </c>
      <c r="F5" s="129">
        <v>66</v>
      </c>
      <c r="G5" s="129">
        <v>174</v>
      </c>
      <c r="H5" s="136" t="s">
        <v>470</v>
      </c>
      <c r="I5" s="129" t="s">
        <v>471</v>
      </c>
      <c r="J5" s="137" t="s">
        <v>472</v>
      </c>
      <c r="K5" s="131">
        <f t="shared" si="0"/>
        <v>24.273926792919198</v>
      </c>
      <c r="L5" s="129" t="s">
        <v>473</v>
      </c>
      <c r="M5" s="137" t="s">
        <v>474</v>
      </c>
      <c r="N5" s="131">
        <f t="shared" si="1"/>
        <v>9.8299359347699475</v>
      </c>
      <c r="O5" s="138">
        <v>5.7372685185185186E-2</v>
      </c>
      <c r="P5" s="138">
        <v>5.831018518518518E-2</v>
      </c>
      <c r="Q5" s="138">
        <v>6.3171296296296309E-2</v>
      </c>
    </row>
    <row r="6" spans="1:17" ht="12.75" customHeight="1" x14ac:dyDescent="0.2">
      <c r="A6" s="129">
        <v>185</v>
      </c>
      <c r="B6" s="129">
        <v>778</v>
      </c>
      <c r="C6" s="129" t="s">
        <v>475</v>
      </c>
      <c r="D6" s="135" t="s">
        <v>476</v>
      </c>
      <c r="E6" s="139" t="s">
        <v>477</v>
      </c>
      <c r="F6" s="129">
        <v>109</v>
      </c>
      <c r="G6" s="129">
        <v>176</v>
      </c>
      <c r="H6" s="136" t="s">
        <v>478</v>
      </c>
      <c r="I6" s="129" t="s">
        <v>479</v>
      </c>
      <c r="J6" s="137" t="s">
        <v>480</v>
      </c>
      <c r="K6" s="131">
        <f t="shared" si="0"/>
        <v>23.536460719698301</v>
      </c>
      <c r="L6" s="129" t="s">
        <v>481</v>
      </c>
      <c r="M6" s="137" t="s">
        <v>482</v>
      </c>
      <c r="N6" s="131">
        <f t="shared" si="1"/>
        <v>10.022565320665082</v>
      </c>
      <c r="O6" s="138">
        <v>4.9965277777777775E-2</v>
      </c>
      <c r="P6" s="138">
        <v>5.5219907407407412E-2</v>
      </c>
      <c r="Q6" s="138">
        <v>7.0231481481481478E-2</v>
      </c>
    </row>
    <row r="7" spans="1:17" ht="12.75" customHeight="1" x14ac:dyDescent="0.2">
      <c r="A7" s="129">
        <v>204</v>
      </c>
      <c r="B7" s="129">
        <v>779</v>
      </c>
      <c r="C7" s="129" t="s">
        <v>483</v>
      </c>
      <c r="D7" s="135" t="s">
        <v>484</v>
      </c>
      <c r="E7" s="129" t="s">
        <v>462</v>
      </c>
      <c r="F7" s="129">
        <v>79</v>
      </c>
      <c r="G7" s="129">
        <v>195</v>
      </c>
      <c r="H7" s="136" t="s">
        <v>485</v>
      </c>
      <c r="I7" s="129" t="s">
        <v>486</v>
      </c>
      <c r="J7" s="137" t="s">
        <v>487</v>
      </c>
      <c r="K7" s="131">
        <f t="shared" si="0"/>
        <v>24.374041900868676</v>
      </c>
      <c r="L7" s="129" t="s">
        <v>473</v>
      </c>
      <c r="M7" s="137" t="s">
        <v>488</v>
      </c>
      <c r="N7" s="131">
        <f t="shared" si="1"/>
        <v>9.3122854340362924</v>
      </c>
      <c r="O7" s="138">
        <v>5.4039351851851852E-2</v>
      </c>
      <c r="P7" s="138">
        <v>5.8182870370370371E-2</v>
      </c>
      <c r="Q7" s="138">
        <v>7.6574074074074072E-2</v>
      </c>
    </row>
    <row r="8" spans="1:17" ht="12.75" customHeight="1" x14ac:dyDescent="0.2">
      <c r="A8" s="129">
        <v>205</v>
      </c>
      <c r="B8" s="129">
        <v>786</v>
      </c>
      <c r="C8" s="129" t="s">
        <v>489</v>
      </c>
      <c r="D8" s="135" t="s">
        <v>490</v>
      </c>
      <c r="E8" s="129" t="s">
        <v>462</v>
      </c>
      <c r="F8" s="129">
        <v>80</v>
      </c>
      <c r="G8" s="129">
        <v>196</v>
      </c>
      <c r="H8" s="136" t="s">
        <v>491</v>
      </c>
      <c r="I8" s="129" t="s">
        <v>492</v>
      </c>
      <c r="J8" s="137" t="s">
        <v>493</v>
      </c>
      <c r="K8" s="131">
        <f t="shared" si="0"/>
        <v>23.850851816136295</v>
      </c>
      <c r="L8" s="129" t="s">
        <v>494</v>
      </c>
      <c r="M8" s="137" t="s">
        <v>495</v>
      </c>
      <c r="N8" s="131">
        <f t="shared" si="1"/>
        <v>9.7117831340707124</v>
      </c>
      <c r="O8" s="138">
        <v>5.7141203703703701E-2</v>
      </c>
      <c r="P8" s="138">
        <v>6.2280092592592602E-2</v>
      </c>
      <c r="Q8" s="138">
        <v>6.1608796296296287E-2</v>
      </c>
    </row>
    <row r="9" spans="1:17" ht="12.75" customHeight="1" x14ac:dyDescent="0.2">
      <c r="A9" s="129">
        <v>346</v>
      </c>
      <c r="B9" s="129">
        <v>774</v>
      </c>
      <c r="C9" s="129" t="s">
        <v>496</v>
      </c>
      <c r="D9" s="135" t="s">
        <v>497</v>
      </c>
      <c r="E9" s="139" t="s">
        <v>477</v>
      </c>
      <c r="F9" s="129">
        <v>178</v>
      </c>
      <c r="G9" s="129">
        <v>333</v>
      </c>
      <c r="H9" s="136" t="s">
        <v>498</v>
      </c>
      <c r="I9" s="129" t="s">
        <v>499</v>
      </c>
      <c r="J9" s="137" t="s">
        <v>500</v>
      </c>
      <c r="K9" s="131">
        <f t="shared" si="0"/>
        <v>24.189517151447099</v>
      </c>
      <c r="L9" s="129" t="s">
        <v>501</v>
      </c>
      <c r="M9" s="137" t="s">
        <v>502</v>
      </c>
      <c r="N9" s="131">
        <f t="shared" si="1"/>
        <v>8.487093530003353</v>
      </c>
      <c r="O9" s="138">
        <v>5.9918981481481483E-2</v>
      </c>
      <c r="P9" s="138">
        <v>6.9247685185185204E-2</v>
      </c>
      <c r="Q9" s="132">
        <v>7.7986111111111089E-2</v>
      </c>
    </row>
    <row r="10" spans="1:17" ht="12.75" customHeight="1" x14ac:dyDescent="0.2">
      <c r="A10" s="129">
        <v>418</v>
      </c>
      <c r="B10" s="129">
        <v>784</v>
      </c>
      <c r="C10" s="129" t="s">
        <v>503</v>
      </c>
      <c r="D10" s="135" t="s">
        <v>504</v>
      </c>
      <c r="E10" s="129" t="s">
        <v>462</v>
      </c>
      <c r="F10" s="129">
        <v>201</v>
      </c>
      <c r="G10" s="129">
        <v>402</v>
      </c>
      <c r="H10" s="136" t="s">
        <v>505</v>
      </c>
      <c r="I10" s="129" t="s">
        <v>506</v>
      </c>
      <c r="J10" s="137" t="s">
        <v>507</v>
      </c>
      <c r="K10" s="131">
        <f t="shared" si="0"/>
        <v>23.088092933204262</v>
      </c>
      <c r="L10" s="129" t="s">
        <v>508</v>
      </c>
      <c r="M10" s="137" t="s">
        <v>509</v>
      </c>
      <c r="N10" s="131">
        <f t="shared" si="1"/>
        <v>8.4235568125103981</v>
      </c>
      <c r="O10" s="138">
        <v>5.4224537037037036E-2</v>
      </c>
      <c r="P10" s="138">
        <v>5.7349537037037039E-2</v>
      </c>
      <c r="Q10" s="138">
        <v>9.7141203703703716E-2</v>
      </c>
    </row>
    <row r="11" spans="1:17" ht="12.75" customHeight="1" x14ac:dyDescent="0.2">
      <c r="A11" s="129">
        <v>419</v>
      </c>
      <c r="B11" s="129">
        <v>773</v>
      </c>
      <c r="C11" s="129" t="s">
        <v>510</v>
      </c>
      <c r="D11" s="135" t="s">
        <v>511</v>
      </c>
      <c r="E11" s="129" t="s">
        <v>462</v>
      </c>
      <c r="F11" s="129">
        <v>202</v>
      </c>
      <c r="G11" s="129">
        <v>403</v>
      </c>
      <c r="H11" s="136" t="s">
        <v>512</v>
      </c>
      <c r="I11" s="129" t="s">
        <v>513</v>
      </c>
      <c r="J11" s="137" t="s">
        <v>514</v>
      </c>
      <c r="K11" s="131">
        <f t="shared" si="0"/>
        <v>21.555146702817854</v>
      </c>
      <c r="L11" s="129" t="s">
        <v>515</v>
      </c>
      <c r="M11" s="137" t="s">
        <v>516</v>
      </c>
      <c r="N11" s="131">
        <f t="shared" si="1"/>
        <v>9.9340788699234857</v>
      </c>
      <c r="O11" s="138">
        <v>5.7777777777777775E-2</v>
      </c>
      <c r="P11" s="138">
        <v>5.8067129629629635E-2</v>
      </c>
      <c r="Q11" s="138">
        <v>6.1134259259259249E-2</v>
      </c>
    </row>
    <row r="12" spans="1:17" ht="12.75" customHeight="1" x14ac:dyDescent="0.2">
      <c r="A12" s="129">
        <v>462</v>
      </c>
      <c r="B12" s="129">
        <v>787</v>
      </c>
      <c r="C12" s="129" t="s">
        <v>517</v>
      </c>
      <c r="D12" s="135" t="s">
        <v>518</v>
      </c>
      <c r="E12" s="129" t="s">
        <v>462</v>
      </c>
      <c r="F12" s="129">
        <v>232</v>
      </c>
      <c r="G12" s="129">
        <v>445</v>
      </c>
      <c r="H12" s="136" t="s">
        <v>519</v>
      </c>
      <c r="I12" s="129" t="s">
        <v>520</v>
      </c>
      <c r="J12" s="137" t="s">
        <v>521</v>
      </c>
      <c r="K12" s="131">
        <f t="shared" si="0"/>
        <v>21.773720247799151</v>
      </c>
      <c r="L12" s="129" t="s">
        <v>522</v>
      </c>
      <c r="M12" s="137" t="s">
        <v>523</v>
      </c>
      <c r="N12" s="131">
        <f t="shared" si="1"/>
        <v>8.3993364666850976</v>
      </c>
      <c r="O12" s="138">
        <v>6.4641203703703701E-2</v>
      </c>
      <c r="P12" s="138">
        <v>7.2743055555555561E-2</v>
      </c>
      <c r="Q12" s="138">
        <v>7.1932870370370355E-2</v>
      </c>
    </row>
    <row r="13" spans="1:17" ht="12.75" customHeight="1" x14ac:dyDescent="0.2">
      <c r="A13" s="129">
        <v>471</v>
      </c>
      <c r="B13" s="129">
        <v>772</v>
      </c>
      <c r="C13" s="129" t="s">
        <v>524</v>
      </c>
      <c r="D13" s="135" t="s">
        <v>525</v>
      </c>
      <c r="E13" s="129" t="s">
        <v>462</v>
      </c>
      <c r="F13" s="129">
        <v>239</v>
      </c>
      <c r="G13" s="129">
        <v>454</v>
      </c>
      <c r="H13" s="136" t="s">
        <v>526</v>
      </c>
      <c r="I13" s="129" t="s">
        <v>527</v>
      </c>
      <c r="J13" s="137" t="s">
        <v>528</v>
      </c>
      <c r="K13" s="131">
        <f t="shared" si="0"/>
        <v>22.788697788697789</v>
      </c>
      <c r="L13" s="129" t="s">
        <v>529</v>
      </c>
      <c r="M13" s="137" t="s">
        <v>530</v>
      </c>
      <c r="N13" s="131">
        <f t="shared" si="1"/>
        <v>8.5854292658113369</v>
      </c>
      <c r="O13" s="138">
        <v>6.0173611111111108E-2</v>
      </c>
      <c r="P13" s="138">
        <v>6.643518518518518E-2</v>
      </c>
      <c r="Q13" s="138">
        <v>7.8171296296296294E-2</v>
      </c>
    </row>
    <row r="14" spans="1:17" ht="12.75" customHeight="1" x14ac:dyDescent="0.2">
      <c r="A14" s="129">
        <v>477</v>
      </c>
      <c r="B14" s="129">
        <v>780</v>
      </c>
      <c r="C14" s="129" t="s">
        <v>531</v>
      </c>
      <c r="D14" s="135" t="s">
        <v>532</v>
      </c>
      <c r="E14" s="129" t="s">
        <v>462</v>
      </c>
      <c r="F14" s="129">
        <v>243</v>
      </c>
      <c r="G14" s="129">
        <v>459</v>
      </c>
      <c r="H14" s="136" t="s">
        <v>533</v>
      </c>
      <c r="I14" s="129" t="s">
        <v>534</v>
      </c>
      <c r="J14" s="137" t="s">
        <v>535</v>
      </c>
      <c r="K14" s="131">
        <f t="shared" si="0"/>
        <v>21.566981010205403</v>
      </c>
      <c r="L14" s="129" t="s">
        <v>536</v>
      </c>
      <c r="M14" s="137" t="s">
        <v>537</v>
      </c>
      <c r="N14" s="131">
        <f t="shared" si="1"/>
        <v>9.5589956579195778</v>
      </c>
      <c r="O14" s="138">
        <v>5.8182870370370371E-2</v>
      </c>
      <c r="P14" s="138">
        <v>6.3819444444444443E-2</v>
      </c>
      <c r="Q14" s="138">
        <v>6.1921296296296294E-2</v>
      </c>
    </row>
    <row r="15" spans="1:17" ht="12.75" customHeight="1" x14ac:dyDescent="0.2">
      <c r="A15" s="129">
        <v>480</v>
      </c>
      <c r="B15" s="129">
        <v>775</v>
      </c>
      <c r="C15" s="129" t="s">
        <v>538</v>
      </c>
      <c r="D15" s="135" t="s">
        <v>539</v>
      </c>
      <c r="E15" s="139" t="s">
        <v>477</v>
      </c>
      <c r="F15" s="129">
        <v>217</v>
      </c>
      <c r="G15" s="129">
        <v>462</v>
      </c>
      <c r="H15" s="136" t="s">
        <v>540</v>
      </c>
      <c r="I15" s="129" t="s">
        <v>541</v>
      </c>
      <c r="J15" s="137" t="s">
        <v>542</v>
      </c>
      <c r="K15" s="131">
        <f t="shared" si="0"/>
        <v>22.69344479559588</v>
      </c>
      <c r="L15" s="129" t="s">
        <v>543</v>
      </c>
      <c r="M15" s="137" t="s">
        <v>544</v>
      </c>
      <c r="N15" s="131">
        <f t="shared" si="1"/>
        <v>8.4132927166989742</v>
      </c>
      <c r="O15" s="138">
        <v>6.5208333333333326E-2</v>
      </c>
      <c r="P15" s="138">
        <v>6.761574074074074E-2</v>
      </c>
      <c r="Q15" s="138">
        <v>7.6145833333333329E-2</v>
      </c>
    </row>
    <row r="16" spans="1:17" ht="12.75" customHeight="1" x14ac:dyDescent="0.2">
      <c r="A16" s="129">
        <v>585</v>
      </c>
      <c r="B16" s="129">
        <v>790</v>
      </c>
      <c r="C16" s="129" t="s">
        <v>545</v>
      </c>
      <c r="D16" s="135" t="s">
        <v>546</v>
      </c>
      <c r="E16" s="139" t="s">
        <v>477</v>
      </c>
      <c r="F16" s="129">
        <v>253</v>
      </c>
      <c r="G16" s="129">
        <v>563</v>
      </c>
      <c r="H16" s="136" t="s">
        <v>547</v>
      </c>
      <c r="I16" s="129" t="s">
        <v>548</v>
      </c>
      <c r="J16" s="137" t="s">
        <v>549</v>
      </c>
      <c r="K16" s="131">
        <f t="shared" si="0"/>
        <v>21.434073693670562</v>
      </c>
      <c r="L16" s="129" t="s">
        <v>550</v>
      </c>
      <c r="M16" s="137" t="s">
        <v>551</v>
      </c>
      <c r="N16" s="131">
        <f t="shared" si="1"/>
        <v>9.0520231213872844</v>
      </c>
      <c r="O16" s="138">
        <v>5.8553240740740739E-2</v>
      </c>
      <c r="P16" s="138">
        <v>7.1597222222222215E-2</v>
      </c>
      <c r="Q16" s="138">
        <v>6.4074074074074089E-2</v>
      </c>
    </row>
    <row r="17" spans="1:17" ht="12.75" customHeight="1" x14ac:dyDescent="0.2">
      <c r="A17" s="129">
        <v>586</v>
      </c>
      <c r="B17" s="129">
        <v>785</v>
      </c>
      <c r="C17" s="129" t="s">
        <v>552</v>
      </c>
      <c r="D17" s="135" t="s">
        <v>553</v>
      </c>
      <c r="E17" s="129" t="s">
        <v>462</v>
      </c>
      <c r="F17" s="129">
        <v>311</v>
      </c>
      <c r="G17" s="129">
        <v>564</v>
      </c>
      <c r="H17" s="136" t="s">
        <v>554</v>
      </c>
      <c r="I17" s="129" t="s">
        <v>555</v>
      </c>
      <c r="J17" s="137" t="s">
        <v>556</v>
      </c>
      <c r="K17" s="131">
        <f t="shared" si="0"/>
        <v>23.074530942261841</v>
      </c>
      <c r="L17" s="129" t="s">
        <v>557</v>
      </c>
      <c r="M17" s="137" t="s">
        <v>558</v>
      </c>
      <c r="N17" s="131">
        <f t="shared" si="1"/>
        <v>7.7627759607522488</v>
      </c>
      <c r="O17" s="138">
        <v>6.0891203703703704E-2</v>
      </c>
      <c r="P17" s="138">
        <v>8.401620370370369E-2</v>
      </c>
      <c r="Q17" s="138">
        <v>8.1574074074074077E-2</v>
      </c>
    </row>
    <row r="18" spans="1:17" ht="12.75" customHeight="1" x14ac:dyDescent="0.2">
      <c r="A18" s="129">
        <v>605</v>
      </c>
      <c r="B18" s="129">
        <v>782</v>
      </c>
      <c r="C18" s="129" t="s">
        <v>559</v>
      </c>
      <c r="D18" s="135" t="s">
        <v>560</v>
      </c>
      <c r="E18" s="129" t="s">
        <v>462</v>
      </c>
      <c r="F18" s="129">
        <v>323</v>
      </c>
      <c r="G18" s="129">
        <v>583</v>
      </c>
      <c r="H18" s="136" t="s">
        <v>561</v>
      </c>
      <c r="I18" s="129" t="s">
        <v>562</v>
      </c>
      <c r="J18" s="137" t="s">
        <v>563</v>
      </c>
      <c r="K18" s="131">
        <f t="shared" si="0"/>
        <v>20.742351296785213</v>
      </c>
      <c r="L18" s="129" t="s">
        <v>564</v>
      </c>
      <c r="M18" s="137" t="s">
        <v>565</v>
      </c>
      <c r="N18" s="131">
        <f t="shared" si="1"/>
        <v>9.0823318385650254</v>
      </c>
      <c r="O18" s="138">
        <v>5.9606481481481483E-2</v>
      </c>
      <c r="P18" s="138">
        <v>6.670138888888888E-2</v>
      </c>
      <c r="Q18" s="138">
        <v>6.7268518518518533E-2</v>
      </c>
    </row>
    <row r="19" spans="1:17" ht="12.75" customHeight="1" x14ac:dyDescent="0.2">
      <c r="A19" s="129">
        <v>626</v>
      </c>
      <c r="B19" s="129">
        <v>788</v>
      </c>
      <c r="C19" s="129" t="s">
        <v>566</v>
      </c>
      <c r="D19" s="135" t="s">
        <v>567</v>
      </c>
      <c r="E19" s="129" t="s">
        <v>462</v>
      </c>
      <c r="F19" s="129">
        <v>338</v>
      </c>
      <c r="G19" s="129">
        <v>602</v>
      </c>
      <c r="H19" s="136" t="s">
        <v>568</v>
      </c>
      <c r="I19" s="129" t="s">
        <v>569</v>
      </c>
      <c r="J19" s="137" t="s">
        <v>570</v>
      </c>
      <c r="K19" s="131">
        <f t="shared" si="0"/>
        <v>23.00141218613302</v>
      </c>
      <c r="L19" s="129" t="s">
        <v>571</v>
      </c>
      <c r="M19" s="137" t="s">
        <v>572</v>
      </c>
      <c r="N19" s="131">
        <f t="shared" si="1"/>
        <v>7.2337730368112787</v>
      </c>
      <c r="O19" s="138">
        <v>7.1111111111111111E-2</v>
      </c>
      <c r="P19" s="138">
        <v>9.0833333333333335E-2</v>
      </c>
      <c r="Q19" s="138">
        <v>8.1099537037037039E-2</v>
      </c>
    </row>
    <row r="20" spans="1:17" ht="12.75" customHeight="1" x14ac:dyDescent="0.2">
      <c r="A20" s="129">
        <v>641</v>
      </c>
      <c r="B20" s="129">
        <v>776</v>
      </c>
      <c r="C20" s="129" t="s">
        <v>573</v>
      </c>
      <c r="D20" s="135" t="s">
        <v>574</v>
      </c>
      <c r="E20" s="129" t="s">
        <v>462</v>
      </c>
      <c r="F20" s="129">
        <v>350</v>
      </c>
      <c r="G20" s="129">
        <v>616</v>
      </c>
      <c r="H20" s="136" t="s">
        <v>575</v>
      </c>
      <c r="I20" s="129" t="s">
        <v>576</v>
      </c>
      <c r="J20" s="137" t="s">
        <v>577</v>
      </c>
      <c r="K20" s="131">
        <f t="shared" si="0"/>
        <v>21.758112863286851</v>
      </c>
      <c r="L20" s="129" t="s">
        <v>578</v>
      </c>
      <c r="M20" s="137" t="s">
        <v>579</v>
      </c>
      <c r="N20" s="131">
        <f t="shared" si="1"/>
        <v>7.849826882331663</v>
      </c>
      <c r="O20" s="138">
        <v>6.2303240740740742E-2</v>
      </c>
      <c r="P20" s="138">
        <v>6.6886574074074071E-2</v>
      </c>
      <c r="Q20" s="138">
        <v>9.4780092592592596E-2</v>
      </c>
    </row>
    <row r="21" spans="1:17" ht="12.75" customHeight="1" x14ac:dyDescent="0.2">
      <c r="A21" s="129">
        <v>779</v>
      </c>
      <c r="B21" s="129">
        <v>783</v>
      </c>
      <c r="C21" s="129" t="s">
        <v>580</v>
      </c>
      <c r="D21" s="135" t="s">
        <v>581</v>
      </c>
      <c r="E21" s="129" t="s">
        <v>462</v>
      </c>
      <c r="F21" s="129">
        <v>436</v>
      </c>
      <c r="G21" s="129">
        <v>745</v>
      </c>
      <c r="H21" s="136" t="s">
        <v>582</v>
      </c>
      <c r="I21" s="129" t="s">
        <v>583</v>
      </c>
      <c r="J21" s="137" t="s">
        <v>584</v>
      </c>
      <c r="K21" s="131">
        <f t="shared" si="0"/>
        <v>21.552364047119575</v>
      </c>
      <c r="L21" s="129" t="s">
        <v>585</v>
      </c>
      <c r="M21" s="137" t="s">
        <v>586</v>
      </c>
      <c r="N21" s="131">
        <f t="shared" si="1"/>
        <v>7.1547265790589236</v>
      </c>
      <c r="O21" s="138">
        <v>6.8043981481481483E-2</v>
      </c>
      <c r="P21" s="138">
        <v>7.9583333333333325E-2</v>
      </c>
      <c r="Q21" s="138">
        <v>9.8101851851851857E-2</v>
      </c>
    </row>
    <row r="22" spans="1:17" ht="12.75" customHeight="1" x14ac:dyDescent="0.2">
      <c r="A22" s="129">
        <v>817</v>
      </c>
      <c r="B22" s="129">
        <v>791</v>
      </c>
      <c r="C22" s="129" t="s">
        <v>587</v>
      </c>
      <c r="D22" s="135" t="s">
        <v>588</v>
      </c>
      <c r="E22" s="129" t="s">
        <v>462</v>
      </c>
      <c r="F22" s="129">
        <v>465</v>
      </c>
      <c r="G22" s="129">
        <v>780</v>
      </c>
      <c r="H22" s="136" t="s">
        <v>589</v>
      </c>
      <c r="I22" s="129" t="s">
        <v>590</v>
      </c>
      <c r="J22" s="137" t="s">
        <v>591</v>
      </c>
      <c r="K22" s="131">
        <f t="shared" si="0"/>
        <v>20.411406913836842</v>
      </c>
      <c r="L22" s="129" t="s">
        <v>592</v>
      </c>
      <c r="M22" s="137" t="s">
        <v>593</v>
      </c>
      <c r="N22" s="131">
        <f t="shared" si="1"/>
        <v>7.040322580645161</v>
      </c>
      <c r="O22" s="138">
        <v>7.2060185185185185E-2</v>
      </c>
      <c r="P22" s="138">
        <v>8.6805555555555566E-2</v>
      </c>
      <c r="Q22" s="138">
        <v>9.0856481481481483E-2</v>
      </c>
    </row>
    <row r="23" spans="1:17" ht="12.75" customHeight="1" x14ac:dyDescent="0.2">
      <c r="A23" s="129">
        <v>874</v>
      </c>
      <c r="B23" s="129">
        <v>777</v>
      </c>
      <c r="C23" s="129" t="s">
        <v>594</v>
      </c>
      <c r="D23" s="135" t="s">
        <v>595</v>
      </c>
      <c r="E23" s="129" t="s">
        <v>462</v>
      </c>
      <c r="F23" s="129">
        <v>505</v>
      </c>
      <c r="G23" s="129">
        <v>832</v>
      </c>
      <c r="H23" s="136" t="s">
        <v>596</v>
      </c>
      <c r="I23" s="129" t="s">
        <v>522</v>
      </c>
      <c r="J23" s="137" t="s">
        <v>597</v>
      </c>
      <c r="K23" s="131">
        <f t="shared" si="0"/>
        <v>19.459742984526621</v>
      </c>
      <c r="L23" s="129" t="s">
        <v>598</v>
      </c>
      <c r="M23" s="137" t="s">
        <v>599</v>
      </c>
      <c r="N23" s="131">
        <f t="shared" si="1"/>
        <v>7.537438594750161</v>
      </c>
      <c r="O23" s="138">
        <v>6.6678240740740746E-2</v>
      </c>
      <c r="P23" s="138">
        <v>8.1909722222222203E-2</v>
      </c>
      <c r="Q23" s="138">
        <v>8.4664351851851866E-2</v>
      </c>
    </row>
    <row r="24" spans="1:17" x14ac:dyDescent="0.2">
      <c r="A24" s="129">
        <v>999999</v>
      </c>
      <c r="B24" s="129">
        <v>71</v>
      </c>
      <c r="C24" s="129" t="s">
        <v>600</v>
      </c>
      <c r="D24" s="135">
        <f>H24+I24+J24+L24+M24</f>
        <v>0.72543981481481479</v>
      </c>
      <c r="E24" s="129" t="s">
        <v>601</v>
      </c>
      <c r="F24" s="129">
        <v>999999</v>
      </c>
      <c r="G24" s="129">
        <v>999999</v>
      </c>
      <c r="H24" s="136" t="s">
        <v>602</v>
      </c>
      <c r="I24" s="129" t="s">
        <v>603</v>
      </c>
      <c r="J24" s="137" t="s">
        <v>604</v>
      </c>
      <c r="K24" s="131">
        <f t="shared" si="0"/>
        <v>18.237928774306315</v>
      </c>
      <c r="L24" s="129" t="s">
        <v>605</v>
      </c>
      <c r="M24" s="137" t="s">
        <v>606</v>
      </c>
      <c r="N24" s="131">
        <f t="shared" si="1"/>
        <v>7.2152187336721605</v>
      </c>
      <c r="O24" s="138">
        <v>7.9895833333333333E-2</v>
      </c>
      <c r="P24" s="132">
        <v>7.9710648148148142E-2</v>
      </c>
      <c r="Q24" s="138">
        <v>8.4062499999999998E-2</v>
      </c>
    </row>
    <row r="25" spans="1:17" x14ac:dyDescent="0.2">
      <c r="A25" s="129">
        <v>999999</v>
      </c>
      <c r="B25" s="129">
        <v>781</v>
      </c>
      <c r="C25" s="129" t="s">
        <v>607</v>
      </c>
      <c r="D25" s="140" t="s">
        <v>211</v>
      </c>
      <c r="E25" s="139" t="s">
        <v>477</v>
      </c>
      <c r="F25" s="129">
        <v>999999</v>
      </c>
      <c r="G25" s="129">
        <v>999999</v>
      </c>
      <c r="H25" s="136" t="s">
        <v>608</v>
      </c>
      <c r="I25" s="129" t="s">
        <v>609</v>
      </c>
      <c r="J25" s="137" t="s">
        <v>610</v>
      </c>
      <c r="K25" s="131">
        <f t="shared" si="0"/>
        <v>20.13811404963662</v>
      </c>
      <c r="L25" s="130">
        <v>1.2604166666666666E-2</v>
      </c>
      <c r="M25" s="137" t="s">
        <v>611</v>
      </c>
      <c r="N25" s="130"/>
      <c r="O25" s="132">
        <v>8.8298611111111105E-2</v>
      </c>
      <c r="P25" s="132">
        <v>0.10122685185185183</v>
      </c>
      <c r="Q25" s="141" t="s">
        <v>653</v>
      </c>
    </row>
    <row r="26" spans="1:17" x14ac:dyDescent="0.2">
      <c r="A26" s="129">
        <v>999999</v>
      </c>
      <c r="B26" s="129">
        <v>1182</v>
      </c>
      <c r="C26" s="129" t="s">
        <v>612</v>
      </c>
      <c r="D26" s="140" t="s">
        <v>211</v>
      </c>
      <c r="E26" s="129" t="s">
        <v>462</v>
      </c>
      <c r="F26" s="129">
        <v>999999</v>
      </c>
      <c r="G26" s="129">
        <v>999999</v>
      </c>
      <c r="H26" s="136" t="s">
        <v>613</v>
      </c>
      <c r="I26" s="129" t="s">
        <v>614</v>
      </c>
      <c r="J26" s="137">
        <v>0.22894675925925925</v>
      </c>
      <c r="K26" s="131" t="s">
        <v>655</v>
      </c>
      <c r="L26" s="129" t="s">
        <v>611</v>
      </c>
      <c r="M26" s="137" t="s">
        <v>611</v>
      </c>
      <c r="N26" s="130"/>
      <c r="O26" s="133"/>
      <c r="P26" s="133"/>
      <c r="Q26" s="133"/>
    </row>
    <row r="27" spans="1:17" x14ac:dyDescent="0.2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7"/>
      <c r="O27" s="125"/>
      <c r="P27" s="128"/>
      <c r="Q27" s="128"/>
    </row>
    <row r="28" spans="1:17" x14ac:dyDescent="0.2">
      <c r="A28" s="129">
        <v>885</v>
      </c>
      <c r="B28" s="129">
        <v>804</v>
      </c>
      <c r="C28" s="129" t="s">
        <v>656</v>
      </c>
      <c r="D28" s="130">
        <v>0.69373842592592594</v>
      </c>
      <c r="E28" s="129" t="s">
        <v>462</v>
      </c>
      <c r="F28" s="129">
        <v>511</v>
      </c>
      <c r="G28" s="129">
        <v>843</v>
      </c>
      <c r="H28" s="130">
        <v>5.0763888888888886E-2</v>
      </c>
      <c r="I28" s="130">
        <v>8.7847222222222233E-3</v>
      </c>
      <c r="J28" s="130">
        <v>0.37700231481481478</v>
      </c>
      <c r="K28" s="131">
        <f t="shared" si="0"/>
        <v>20.501642464617937</v>
      </c>
      <c r="L28" s="130">
        <v>1.3136574074074077E-2</v>
      </c>
      <c r="M28" s="130">
        <v>0.24402777777777776</v>
      </c>
      <c r="N28" s="131">
        <f>((42.195/(M28*86400))*3600)</f>
        <v>7.2046101309049515</v>
      </c>
      <c r="O28" s="130">
        <v>7.3576388888888886E-2</v>
      </c>
      <c r="P28" s="132">
        <v>8.2314814814814827E-2</v>
      </c>
      <c r="Q28" s="132">
        <v>8.8136574074074048E-2</v>
      </c>
    </row>
    <row r="29" spans="1:17" x14ac:dyDescent="0.2">
      <c r="A29" s="133">
        <v>32</v>
      </c>
      <c r="B29" s="133">
        <v>654</v>
      </c>
      <c r="C29" s="133" t="s">
        <v>652</v>
      </c>
      <c r="D29" s="132">
        <v>0.47934027777777777</v>
      </c>
      <c r="E29" s="133" t="s">
        <v>477</v>
      </c>
      <c r="F29" s="133">
        <v>27</v>
      </c>
      <c r="G29" s="133">
        <v>29</v>
      </c>
      <c r="H29" s="132">
        <v>3.6377314814814814E-2</v>
      </c>
      <c r="I29" s="132">
        <v>2.2800925925925927E-3</v>
      </c>
      <c r="J29" s="132">
        <v>0.28592592592592592</v>
      </c>
      <c r="K29" s="131">
        <f t="shared" si="0"/>
        <v>27.032059585492227</v>
      </c>
      <c r="L29" s="132">
        <v>2.0486111111111113E-3</v>
      </c>
      <c r="M29" s="132">
        <v>0.15268518518518517</v>
      </c>
      <c r="N29" s="131">
        <f>((42.195/(M29*86400))*3600)</f>
        <v>11.514705882352944</v>
      </c>
      <c r="O29" s="132">
        <v>4.6041666666666668E-2</v>
      </c>
      <c r="P29" s="132">
        <v>5.2905092592592594E-2</v>
      </c>
      <c r="Q29" s="132">
        <v>5.3738425925925912E-2</v>
      </c>
    </row>
    <row r="30" spans="1:17" x14ac:dyDescent="0.2">
      <c r="A30" s="133">
        <v>1</v>
      </c>
      <c r="B30" s="133">
        <v>137</v>
      </c>
      <c r="C30" s="133" t="s">
        <v>654</v>
      </c>
      <c r="D30" s="132">
        <v>0.40687499999999999</v>
      </c>
      <c r="E30" s="133" t="s">
        <v>477</v>
      </c>
      <c r="F30" s="129">
        <v>1</v>
      </c>
      <c r="G30" s="129">
        <v>1</v>
      </c>
      <c r="H30" s="132">
        <v>4.1261574074074069E-2</v>
      </c>
      <c r="I30" s="132">
        <v>1.712962962962963E-3</v>
      </c>
      <c r="J30" s="132">
        <v>0.24809027777777778</v>
      </c>
      <c r="K30" s="131">
        <f t="shared" si="0"/>
        <v>31.15465360391882</v>
      </c>
      <c r="L30" s="132">
        <v>1.6435185185185183E-3</v>
      </c>
      <c r="M30" s="132">
        <v>0.11414351851851852</v>
      </c>
      <c r="N30" s="131">
        <f>((42.195/(M30*86400))*3600)</f>
        <v>15.402758061245184</v>
      </c>
      <c r="O30" s="132">
        <v>3.7280092592592594E-2</v>
      </c>
      <c r="P30" s="132">
        <v>3.7627314814814815E-2</v>
      </c>
      <c r="Q30" s="132">
        <v>3.923611111111111E-2</v>
      </c>
    </row>
    <row r="31" spans="1:17" x14ac:dyDescent="0.2">
      <c r="A31" s="1"/>
      <c r="B31" s="1"/>
      <c r="C31" s="1"/>
      <c r="D31" s="85"/>
      <c r="E31" s="1"/>
      <c r="F31" s="124"/>
      <c r="G31" s="124"/>
      <c r="H31" s="85"/>
      <c r="I31" s="85"/>
      <c r="J31" s="85"/>
      <c r="K31" s="126"/>
      <c r="L31" s="85"/>
      <c r="M31" s="85"/>
      <c r="N31" s="126"/>
      <c r="O31" s="85"/>
      <c r="P31" s="85"/>
      <c r="Q31" s="85"/>
    </row>
    <row r="32" spans="1:17" x14ac:dyDescent="0.2">
      <c r="O32" s="122"/>
      <c r="P32" s="121"/>
      <c r="Q32" s="122"/>
    </row>
    <row r="33" spans="1:16" ht="15" x14ac:dyDescent="0.2">
      <c r="A33" s="151" t="s">
        <v>615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P33" s="123"/>
    </row>
    <row r="34" spans="1:16" ht="15" x14ac:dyDescent="0.2">
      <c r="A34" s="113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</row>
    <row r="35" spans="1:16" x14ac:dyDescent="0.2">
      <c r="A35" s="134" t="s">
        <v>450</v>
      </c>
      <c r="B35" s="134" t="s">
        <v>451</v>
      </c>
      <c r="C35" s="134" t="s">
        <v>452</v>
      </c>
      <c r="D35" s="134" t="s">
        <v>453</v>
      </c>
      <c r="E35" s="134" t="s">
        <v>10</v>
      </c>
      <c r="F35" s="134" t="s">
        <v>454</v>
      </c>
      <c r="G35" s="134" t="s">
        <v>455</v>
      </c>
      <c r="H35" s="134" t="s">
        <v>146</v>
      </c>
      <c r="I35" s="134" t="s">
        <v>128</v>
      </c>
      <c r="J35" s="134" t="s">
        <v>456</v>
      </c>
      <c r="K35" s="134" t="s">
        <v>457</v>
      </c>
      <c r="L35" s="134" t="s">
        <v>56</v>
      </c>
      <c r="M35" s="134" t="s">
        <v>148</v>
      </c>
      <c r="N35" s="134" t="s">
        <v>457</v>
      </c>
    </row>
    <row r="36" spans="1:16" ht="12.75" customHeight="1" x14ac:dyDescent="0.2">
      <c r="A36" s="129">
        <v>59</v>
      </c>
      <c r="B36" s="129">
        <v>2068</v>
      </c>
      <c r="C36" s="129" t="s">
        <v>616</v>
      </c>
      <c r="D36" s="140" t="s">
        <v>617</v>
      </c>
      <c r="E36" s="129" t="s">
        <v>477</v>
      </c>
      <c r="F36" s="129">
        <v>40</v>
      </c>
      <c r="G36" s="129">
        <v>55</v>
      </c>
      <c r="H36" s="136" t="s">
        <v>618</v>
      </c>
      <c r="I36" s="129" t="s">
        <v>619</v>
      </c>
      <c r="J36" s="136" t="s">
        <v>620</v>
      </c>
      <c r="K36" s="131">
        <f>((44/(J36*86400))*3600)</f>
        <v>29.491714764475887</v>
      </c>
      <c r="L36" s="129" t="s">
        <v>621</v>
      </c>
      <c r="M36" s="136" t="s">
        <v>622</v>
      </c>
      <c r="N36" s="131">
        <f>((10/(M36*86400))*3600)</f>
        <v>14.69387755102041</v>
      </c>
    </row>
    <row r="37" spans="1:16" x14ac:dyDescent="0.2">
      <c r="A37" s="129">
        <v>524</v>
      </c>
      <c r="B37" s="129">
        <v>1404</v>
      </c>
      <c r="C37" s="129" t="s">
        <v>623</v>
      </c>
      <c r="D37" s="140" t="s">
        <v>624</v>
      </c>
      <c r="E37" s="129" t="s">
        <v>601</v>
      </c>
      <c r="F37" s="129">
        <v>33</v>
      </c>
      <c r="G37" s="129">
        <v>93</v>
      </c>
      <c r="H37" s="136" t="s">
        <v>625</v>
      </c>
      <c r="I37" s="129" t="s">
        <v>626</v>
      </c>
      <c r="J37" s="136" t="s">
        <v>627</v>
      </c>
      <c r="K37" s="131">
        <f>((44/(J37*86400))*3600)</f>
        <v>22.91998263637679</v>
      </c>
      <c r="L37" s="129" t="s">
        <v>628</v>
      </c>
      <c r="M37" s="136" t="s">
        <v>629</v>
      </c>
      <c r="N37" s="131">
        <f>((10/(M37*86400))*3600)</f>
        <v>11.378002528445005</v>
      </c>
    </row>
    <row r="38" spans="1:16" x14ac:dyDescent="0.2">
      <c r="A38" s="129">
        <v>594</v>
      </c>
      <c r="B38" s="129">
        <v>1405</v>
      </c>
      <c r="C38" s="129" t="s">
        <v>630</v>
      </c>
      <c r="D38" s="140" t="s">
        <v>631</v>
      </c>
      <c r="E38" s="129" t="s">
        <v>632</v>
      </c>
      <c r="F38" s="129">
        <v>66</v>
      </c>
      <c r="G38" s="129">
        <v>119</v>
      </c>
      <c r="H38" s="136" t="s">
        <v>633</v>
      </c>
      <c r="I38" s="129" t="s">
        <v>634</v>
      </c>
      <c r="J38" s="136" t="s">
        <v>635</v>
      </c>
      <c r="K38" s="131">
        <f>((44/(J38*86400))*3600)</f>
        <v>22.265954456002252</v>
      </c>
      <c r="L38" s="129" t="s">
        <v>636</v>
      </c>
      <c r="M38" s="136" t="s">
        <v>637</v>
      </c>
      <c r="N38" s="131">
        <f>((10/(M38*86400))*3600)</f>
        <v>10.425716768027804</v>
      </c>
    </row>
    <row r="39" spans="1:16" x14ac:dyDescent="0.2">
      <c r="A39" s="129">
        <v>601</v>
      </c>
      <c r="B39" s="129">
        <v>1406</v>
      </c>
      <c r="C39" s="129" t="s">
        <v>638</v>
      </c>
      <c r="D39" s="140" t="s">
        <v>639</v>
      </c>
      <c r="E39" s="129" t="s">
        <v>601</v>
      </c>
      <c r="F39" s="129">
        <v>47</v>
      </c>
      <c r="G39" s="129">
        <v>120</v>
      </c>
      <c r="H39" s="136" t="s">
        <v>640</v>
      </c>
      <c r="I39" s="129" t="s">
        <v>641</v>
      </c>
      <c r="J39" s="136" t="s">
        <v>642</v>
      </c>
      <c r="K39" s="131">
        <f>((44/(J39*86400))*3600)</f>
        <v>21.815176972868752</v>
      </c>
      <c r="L39" s="129" t="s">
        <v>643</v>
      </c>
      <c r="M39" s="136" t="s">
        <v>644</v>
      </c>
      <c r="N39" s="131">
        <f>((10/(M39*86400))*3600)</f>
        <v>10.68566340160285</v>
      </c>
    </row>
    <row r="40" spans="1:16" x14ac:dyDescent="0.2">
      <c r="A40" s="129">
        <v>678</v>
      </c>
      <c r="B40" s="129">
        <v>1785</v>
      </c>
      <c r="C40" s="129" t="s">
        <v>645</v>
      </c>
      <c r="D40" s="140" t="s">
        <v>646</v>
      </c>
      <c r="E40" s="129" t="s">
        <v>462</v>
      </c>
      <c r="F40" s="129">
        <v>252</v>
      </c>
      <c r="G40" s="129">
        <v>526</v>
      </c>
      <c r="H40" s="136" t="s">
        <v>647</v>
      </c>
      <c r="I40" s="129" t="s">
        <v>648</v>
      </c>
      <c r="J40" s="136" t="s">
        <v>649</v>
      </c>
      <c r="K40" s="131">
        <f>((44/(J40*86400))*3600)</f>
        <v>20.662666318810331</v>
      </c>
      <c r="L40" s="129" t="s">
        <v>650</v>
      </c>
      <c r="M40" s="136" t="s">
        <v>651</v>
      </c>
      <c r="N40" s="131">
        <f>((10/(M40*86400))*3600)</f>
        <v>9.6102509343299545</v>
      </c>
    </row>
  </sheetData>
  <sheetProtection selectLockedCells="1" selectUnlockedCells="1"/>
  <mergeCells count="2">
    <mergeCell ref="A1:Q1"/>
    <mergeCell ref="A33:N33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"/>
  <sheetViews>
    <sheetView workbookViewId="0"/>
  </sheetViews>
  <sheetFormatPr baseColWidth="10" defaultRowHeight="12.75" x14ac:dyDescent="0.2"/>
  <cols>
    <col min="1" max="1" width="3.5703125" customWidth="1"/>
    <col min="2" max="2" width="21.7109375" customWidth="1"/>
    <col min="3" max="3" width="12" customWidth="1"/>
    <col min="4" max="4" width="6.7109375" customWidth="1"/>
    <col min="5" max="5" width="9.85546875" customWidth="1"/>
    <col min="6" max="6" width="6.7109375" style="1" customWidth="1"/>
    <col min="7" max="7" width="10.42578125" customWidth="1"/>
    <col min="8" max="8" width="7.5703125" customWidth="1"/>
    <col min="9" max="21" width="6.7109375" customWidth="1"/>
  </cols>
  <sheetData>
    <row r="2" spans="1:22" x14ac:dyDescent="0.2">
      <c r="A2" s="142" t="s">
        <v>118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4" spans="1:22" x14ac:dyDescent="0.2">
      <c r="A4" s="3"/>
      <c r="B4" s="4"/>
      <c r="C4" s="4"/>
      <c r="D4" s="5"/>
      <c r="E4" s="143" t="s">
        <v>1</v>
      </c>
      <c r="F4" s="143"/>
      <c r="G4" s="143"/>
      <c r="H4" s="6"/>
      <c r="I4" s="144" t="s">
        <v>2</v>
      </c>
      <c r="J4" s="144"/>
      <c r="K4" s="144"/>
      <c r="L4" s="7"/>
      <c r="M4" s="144" t="s">
        <v>3</v>
      </c>
      <c r="N4" s="144"/>
      <c r="O4" s="144"/>
      <c r="P4" s="144"/>
      <c r="Q4" s="144"/>
      <c r="R4" s="7"/>
      <c r="S4" s="144" t="s">
        <v>4</v>
      </c>
      <c r="T4" s="144"/>
      <c r="U4" s="144"/>
      <c r="V4" s="144"/>
    </row>
    <row r="5" spans="1:22" x14ac:dyDescent="0.2">
      <c r="A5" s="8" t="s">
        <v>5</v>
      </c>
      <c r="B5" s="8" t="s">
        <v>6</v>
      </c>
      <c r="C5" s="8" t="s">
        <v>7</v>
      </c>
      <c r="D5" s="9" t="s">
        <v>8</v>
      </c>
      <c r="E5" s="10" t="s">
        <v>9</v>
      </c>
      <c r="F5" s="11" t="s">
        <v>5</v>
      </c>
      <c r="G5" s="12" t="s">
        <v>10</v>
      </c>
      <c r="H5" s="13" t="s">
        <v>11</v>
      </c>
      <c r="I5" s="14" t="s">
        <v>9</v>
      </c>
      <c r="J5" s="15" t="s">
        <v>12</v>
      </c>
      <c r="K5" s="16" t="s">
        <v>5</v>
      </c>
      <c r="L5" s="14" t="s">
        <v>13</v>
      </c>
      <c r="M5" s="14" t="s">
        <v>9</v>
      </c>
      <c r="N5" s="17" t="s">
        <v>14</v>
      </c>
      <c r="O5" s="16" t="s">
        <v>5</v>
      </c>
      <c r="P5" s="16" t="s">
        <v>15</v>
      </c>
      <c r="Q5" s="8" t="s">
        <v>16</v>
      </c>
      <c r="R5" s="14" t="s">
        <v>17</v>
      </c>
      <c r="S5" s="14" t="s">
        <v>9</v>
      </c>
      <c r="T5" s="17" t="s">
        <v>14</v>
      </c>
      <c r="U5" s="16" t="s">
        <v>5</v>
      </c>
      <c r="V5" s="8" t="s">
        <v>18</v>
      </c>
    </row>
    <row r="6" spans="1:22" x14ac:dyDescent="0.2">
      <c r="A6" s="18">
        <v>9</v>
      </c>
      <c r="B6" s="19" t="s">
        <v>119</v>
      </c>
      <c r="C6" s="19" t="s">
        <v>20</v>
      </c>
      <c r="D6" s="20">
        <v>778</v>
      </c>
      <c r="E6" s="21">
        <v>4.276489583333333E-2</v>
      </c>
      <c r="F6" s="61">
        <v>2</v>
      </c>
      <c r="G6" s="22" t="s">
        <v>27</v>
      </c>
      <c r="H6" s="23">
        <v>3.304814814814705E-3</v>
      </c>
      <c r="I6" s="24">
        <v>8.5092245370370755E-3</v>
      </c>
      <c r="J6" s="25">
        <v>1.0636530671296344E-3</v>
      </c>
      <c r="K6" s="18">
        <v>11</v>
      </c>
      <c r="L6" s="26">
        <v>9.1328703703708047E-4</v>
      </c>
      <c r="M6" s="24">
        <v>2.0563032407407422E-2</v>
      </c>
      <c r="N6" s="27">
        <f>((18.5/(M6*86400))*3600)</f>
        <v>37.486364756963368</v>
      </c>
      <c r="O6" s="18">
        <v>35</v>
      </c>
      <c r="P6" s="20">
        <v>8</v>
      </c>
      <c r="Q6" s="28">
        <v>3</v>
      </c>
      <c r="R6" s="26">
        <v>7.4361111111109768E-4</v>
      </c>
      <c r="S6" s="24">
        <v>1.2035740740740652E-2</v>
      </c>
      <c r="T6" s="27">
        <f>((4.5/(S6*86400))*3600)</f>
        <v>15.578600772390987</v>
      </c>
      <c r="U6" s="18">
        <v>15</v>
      </c>
      <c r="V6" s="28">
        <v>-1</v>
      </c>
    </row>
    <row r="7" spans="1:22" x14ac:dyDescent="0.2">
      <c r="A7" s="29">
        <v>46</v>
      </c>
      <c r="B7" s="30" t="s">
        <v>26</v>
      </c>
      <c r="C7" s="30" t="s">
        <v>20</v>
      </c>
      <c r="D7" s="31">
        <v>777</v>
      </c>
      <c r="E7" s="32">
        <v>4.6513668981481585E-2</v>
      </c>
      <c r="F7" s="62">
        <v>4</v>
      </c>
      <c r="G7" s="33" t="s">
        <v>27</v>
      </c>
      <c r="H7" s="34">
        <v>7.0535879629629594E-3</v>
      </c>
      <c r="I7" s="35">
        <v>9.6064814814814815E-3</v>
      </c>
      <c r="J7" s="36">
        <v>1.2008101851851852E-3</v>
      </c>
      <c r="K7" s="29">
        <v>32</v>
      </c>
      <c r="L7" s="37">
        <v>1.274212962963036E-3</v>
      </c>
      <c r="M7" s="35">
        <v>2.0232662037036997E-2</v>
      </c>
      <c r="N7" s="38">
        <f>((18.5/(M7*86400))*3600)</f>
        <v>38.098463361977814</v>
      </c>
      <c r="O7" s="29">
        <v>28</v>
      </c>
      <c r="P7" s="31">
        <v>24</v>
      </c>
      <c r="Q7" s="39">
        <v>8</v>
      </c>
      <c r="R7" s="37">
        <v>9.5996527777775231E-4</v>
      </c>
      <c r="S7" s="35">
        <v>1.4440347222222316E-2</v>
      </c>
      <c r="T7" s="38">
        <f>((4.5/(S7*86400))*3600)</f>
        <v>12.984452320610089</v>
      </c>
      <c r="U7" s="29">
        <v>114</v>
      </c>
      <c r="V7" s="39">
        <v>-22</v>
      </c>
    </row>
    <row r="8" spans="1:22" x14ac:dyDescent="0.2">
      <c r="A8" s="29">
        <v>68</v>
      </c>
      <c r="B8" s="30" t="s">
        <v>35</v>
      </c>
      <c r="C8" s="30" t="s">
        <v>20</v>
      </c>
      <c r="D8" s="31">
        <v>779</v>
      </c>
      <c r="E8" s="32">
        <v>4.8368125000000109E-2</v>
      </c>
      <c r="F8" s="62">
        <v>5</v>
      </c>
      <c r="G8" s="33" t="s">
        <v>36</v>
      </c>
      <c r="H8" s="34">
        <v>8.9080439814814838E-3</v>
      </c>
      <c r="I8" s="35">
        <v>1.1113692129629661E-2</v>
      </c>
      <c r="J8" s="36">
        <v>1.3892115162037076E-3</v>
      </c>
      <c r="K8" s="29">
        <v>108</v>
      </c>
      <c r="L8" s="37">
        <v>1.2441319444443932E-3</v>
      </c>
      <c r="M8" s="35">
        <v>2.0048900462963037E-2</v>
      </c>
      <c r="N8" s="38">
        <f>((18.5/(M8*86400))*3600)</f>
        <v>38.447661244930508</v>
      </c>
      <c r="O8" s="29">
        <v>22</v>
      </c>
      <c r="P8" s="31">
        <v>49</v>
      </c>
      <c r="Q8" s="39">
        <v>59</v>
      </c>
      <c r="R8" s="37">
        <v>8.4513888888892996E-4</v>
      </c>
      <c r="S8" s="35">
        <v>1.5116261574074086E-2</v>
      </c>
      <c r="T8" s="38">
        <f>((4.5/(S8*86400))*3600)</f>
        <v>12.403860510166179</v>
      </c>
      <c r="U8" s="29">
        <v>151</v>
      </c>
      <c r="V8" s="39">
        <v>-19</v>
      </c>
    </row>
    <row r="9" spans="1:22" x14ac:dyDescent="0.2">
      <c r="A9" s="18">
        <v>149</v>
      </c>
      <c r="B9" s="19" t="s">
        <v>38</v>
      </c>
      <c r="C9" s="19" t="s">
        <v>20</v>
      </c>
      <c r="D9" s="20">
        <v>634</v>
      </c>
      <c r="E9" s="21">
        <v>5.30997337962964E-2</v>
      </c>
      <c r="F9" s="61">
        <v>4</v>
      </c>
      <c r="G9" s="22" t="s">
        <v>34</v>
      </c>
      <c r="H9" s="23">
        <v>1.3639652777777775E-2</v>
      </c>
      <c r="I9" s="24">
        <v>1.1815613425925964E-2</v>
      </c>
      <c r="J9" s="25">
        <v>1.4769516782407455E-3</v>
      </c>
      <c r="K9" s="18">
        <v>136</v>
      </c>
      <c r="L9" s="26">
        <v>1.168206018518525E-3</v>
      </c>
      <c r="M9" s="24">
        <v>2.3129282407407414E-2</v>
      </c>
      <c r="N9" s="27">
        <f>((18.5/(M9*86400))*3600)</f>
        <v>33.327161636733926</v>
      </c>
      <c r="O9" s="18">
        <v>149</v>
      </c>
      <c r="P9" s="20">
        <v>126</v>
      </c>
      <c r="Q9" s="28">
        <v>10</v>
      </c>
      <c r="R9" s="26">
        <v>8.0280092592599495E-4</v>
      </c>
      <c r="S9" s="24">
        <v>1.6183831018518502E-2</v>
      </c>
      <c r="T9" s="27">
        <f>((4.5/(S9*86400))*3600)</f>
        <v>11.585637528311521</v>
      </c>
      <c r="U9" s="18">
        <v>197</v>
      </c>
      <c r="V9" s="28">
        <v>-23</v>
      </c>
    </row>
    <row r="10" spans="1:22" x14ac:dyDescent="0.2">
      <c r="A10" s="18">
        <v>229</v>
      </c>
      <c r="B10" s="19" t="s">
        <v>45</v>
      </c>
      <c r="C10" s="19" t="s">
        <v>20</v>
      </c>
      <c r="D10" s="20">
        <v>633</v>
      </c>
      <c r="E10" s="21">
        <v>5.960847222222232E-2</v>
      </c>
      <c r="F10" s="61">
        <v>6</v>
      </c>
      <c r="G10" s="22" t="s">
        <v>40</v>
      </c>
      <c r="H10" s="23">
        <v>2.0148391203703694E-2</v>
      </c>
      <c r="I10" s="24">
        <v>1.3024571759259307E-2</v>
      </c>
      <c r="J10" s="25">
        <v>1.6280714699074134E-3</v>
      </c>
      <c r="K10" s="18">
        <v>198</v>
      </c>
      <c r="L10" s="26">
        <v>1.7190509259259468E-3</v>
      </c>
      <c r="M10" s="24">
        <v>2.5585821759259275E-2</v>
      </c>
      <c r="N10" s="27">
        <f>((18.5/(M10*86400))*3600)</f>
        <v>30.127362747470706</v>
      </c>
      <c r="O10" s="18">
        <v>228</v>
      </c>
      <c r="P10" s="20">
        <v>220</v>
      </c>
      <c r="Q10" s="28">
        <v>-22</v>
      </c>
      <c r="R10" s="26">
        <v>1.1661574074074421E-3</v>
      </c>
      <c r="S10" s="24">
        <v>1.8112870370370349E-2</v>
      </c>
      <c r="T10" s="27">
        <f>((4.5/(S10*86400))*3600)</f>
        <v>10.351755197603516</v>
      </c>
      <c r="U10" s="18">
        <v>247</v>
      </c>
      <c r="V10" s="28">
        <v>-9</v>
      </c>
    </row>
  </sheetData>
  <sheetProtection selectLockedCells="1" selectUnlockedCells="1"/>
  <mergeCells count="5">
    <mergeCell ref="A2:U2"/>
    <mergeCell ref="E4:G4"/>
    <mergeCell ref="I4:K4"/>
    <mergeCell ref="M4:Q4"/>
    <mergeCell ref="S4:V4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"/>
  <sheetViews>
    <sheetView workbookViewId="0"/>
  </sheetViews>
  <sheetFormatPr baseColWidth="10" defaultRowHeight="12.75" x14ac:dyDescent="0.2"/>
  <cols>
    <col min="1" max="1" width="8.28515625" customWidth="1"/>
    <col min="2" max="2" width="16.85546875" customWidth="1"/>
    <col min="3" max="3" width="22.5703125" customWidth="1"/>
    <col min="4" max="4" width="35.5703125" customWidth="1"/>
    <col min="5" max="5" width="8.42578125" customWidth="1"/>
    <col min="6" max="6" width="12.85546875" style="1" customWidth="1"/>
    <col min="7" max="7" width="7.140625" customWidth="1"/>
    <col min="8" max="8" width="12.85546875" customWidth="1"/>
    <col min="9" max="9" width="9.42578125" customWidth="1"/>
    <col min="10" max="10" width="9.7109375" customWidth="1"/>
    <col min="11" max="11" width="9.85546875" customWidth="1"/>
    <col min="12" max="12" width="10.7109375" customWidth="1"/>
  </cols>
  <sheetData>
    <row r="2" spans="1:12" x14ac:dyDescent="0.2">
      <c r="A2" s="142" t="s">
        <v>120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4" spans="1:12" x14ac:dyDescent="0.2">
      <c r="A4" s="63" t="s">
        <v>121</v>
      </c>
      <c r="B4" s="63" t="s">
        <v>9</v>
      </c>
      <c r="C4" s="63" t="s">
        <v>122</v>
      </c>
      <c r="D4" s="63" t="s">
        <v>123</v>
      </c>
      <c r="E4" s="63" t="s">
        <v>124</v>
      </c>
      <c r="F4" s="63" t="s">
        <v>125</v>
      </c>
      <c r="G4" s="63" t="s">
        <v>126</v>
      </c>
      <c r="H4" s="63" t="s">
        <v>127</v>
      </c>
      <c r="I4" s="63" t="s">
        <v>128</v>
      </c>
      <c r="J4" s="63" t="s">
        <v>129</v>
      </c>
      <c r="K4" s="63" t="s">
        <v>56</v>
      </c>
      <c r="L4" s="63" t="s">
        <v>130</v>
      </c>
    </row>
    <row r="5" spans="1:12" x14ac:dyDescent="0.2">
      <c r="A5" s="64">
        <v>129</v>
      </c>
      <c r="B5" s="65">
        <v>0.10151620370370369</v>
      </c>
      <c r="C5" s="64" t="s">
        <v>131</v>
      </c>
      <c r="D5" s="64" t="s">
        <v>132</v>
      </c>
      <c r="E5" s="64">
        <v>47</v>
      </c>
      <c r="F5" s="64" t="s">
        <v>133</v>
      </c>
      <c r="G5" s="64">
        <v>21.1</v>
      </c>
      <c r="H5" s="66">
        <v>2.0266203703703703E-2</v>
      </c>
      <c r="I5" s="66">
        <v>1.7476851851851852E-3</v>
      </c>
      <c r="J5" s="66">
        <v>4.7824074074074074E-2</v>
      </c>
      <c r="K5" s="66">
        <v>7.8703703703703705E-4</v>
      </c>
      <c r="L5" s="66">
        <v>3.0902777777777779E-2</v>
      </c>
    </row>
    <row r="6" spans="1:12" x14ac:dyDescent="0.2">
      <c r="A6" s="64">
        <v>140</v>
      </c>
      <c r="B6" s="65">
        <v>0.10258101851851852</v>
      </c>
      <c r="C6" s="64" t="s">
        <v>134</v>
      </c>
      <c r="D6" s="64" t="s">
        <v>132</v>
      </c>
      <c r="E6" s="64">
        <v>48</v>
      </c>
      <c r="F6" s="64" t="s">
        <v>135</v>
      </c>
      <c r="G6" s="64">
        <v>20.9</v>
      </c>
      <c r="H6" s="66">
        <v>2.0925925925925928E-2</v>
      </c>
      <c r="I6" s="66">
        <v>1.5856481481481479E-3</v>
      </c>
      <c r="J6" s="66">
        <v>4.4212962962962961E-2</v>
      </c>
      <c r="K6" s="66">
        <v>8.564814814814815E-4</v>
      </c>
      <c r="L6" s="66">
        <v>3.5034722222222224E-2</v>
      </c>
    </row>
    <row r="7" spans="1:12" x14ac:dyDescent="0.2">
      <c r="A7" s="64">
        <v>239</v>
      </c>
      <c r="B7" s="65">
        <v>0.10949074074074074</v>
      </c>
      <c r="C7" s="64" t="s">
        <v>136</v>
      </c>
      <c r="D7" s="64" t="s">
        <v>132</v>
      </c>
      <c r="E7" s="64">
        <v>361</v>
      </c>
      <c r="F7" s="64" t="s">
        <v>137</v>
      </c>
      <c r="G7" s="64">
        <v>19.5</v>
      </c>
      <c r="H7" s="66">
        <v>2.1921296296296296E-2</v>
      </c>
      <c r="I7" s="66">
        <v>1.4004629629629629E-3</v>
      </c>
      <c r="J7" s="66">
        <v>5.0844907407407408E-2</v>
      </c>
      <c r="K7" s="66">
        <v>5.3240740740740744E-4</v>
      </c>
      <c r="L7" s="66">
        <v>3.4814814814814812E-2</v>
      </c>
    </row>
    <row r="8" spans="1:12" x14ac:dyDescent="0.2">
      <c r="A8" s="1"/>
      <c r="B8" s="1"/>
      <c r="C8" s="1"/>
      <c r="D8" s="1"/>
      <c r="E8" s="1"/>
      <c r="G8" s="1"/>
      <c r="H8" s="1"/>
      <c r="I8" s="1"/>
      <c r="J8" s="1"/>
      <c r="K8" s="1"/>
      <c r="L8" s="1"/>
    </row>
    <row r="9" spans="1:12" x14ac:dyDescent="0.2">
      <c r="A9" s="142" t="s">
        <v>138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</row>
    <row r="10" spans="1:12" x14ac:dyDescent="0.2">
      <c r="A10" s="1"/>
      <c r="B10" s="1"/>
      <c r="C10" s="1"/>
      <c r="D10" s="1"/>
      <c r="E10" s="1"/>
      <c r="G10" s="1"/>
      <c r="H10" s="1"/>
      <c r="I10" s="1"/>
      <c r="J10" s="1"/>
      <c r="K10" s="1"/>
      <c r="L10" s="1"/>
    </row>
    <row r="11" spans="1:12" x14ac:dyDescent="0.2">
      <c r="A11" s="63" t="s">
        <v>121</v>
      </c>
      <c r="B11" s="63" t="s">
        <v>9</v>
      </c>
      <c r="C11" s="63" t="s">
        <v>122</v>
      </c>
      <c r="D11" s="63" t="s">
        <v>123</v>
      </c>
      <c r="E11" s="63" t="s">
        <v>124</v>
      </c>
      <c r="F11" s="63" t="s">
        <v>125</v>
      </c>
      <c r="G11" s="63" t="s">
        <v>126</v>
      </c>
      <c r="H11" s="63" t="s">
        <v>127</v>
      </c>
      <c r="I11" s="63" t="s">
        <v>128</v>
      </c>
      <c r="J11" s="63" t="s">
        <v>129</v>
      </c>
      <c r="K11" s="63" t="s">
        <v>56</v>
      </c>
      <c r="L11" s="63" t="s">
        <v>130</v>
      </c>
    </row>
    <row r="12" spans="1:12" x14ac:dyDescent="0.2">
      <c r="A12" s="64">
        <v>199</v>
      </c>
      <c r="B12" s="65">
        <v>5.7141203703703708E-2</v>
      </c>
      <c r="C12" s="64" t="s">
        <v>139</v>
      </c>
      <c r="D12" s="64" t="s">
        <v>132</v>
      </c>
      <c r="E12" s="64">
        <v>382</v>
      </c>
      <c r="F12" s="64" t="s">
        <v>140</v>
      </c>
      <c r="G12" s="64">
        <v>18.7</v>
      </c>
      <c r="H12" s="66">
        <v>1.1238425925925928E-2</v>
      </c>
      <c r="I12" s="66">
        <v>1.4004629629629629E-3</v>
      </c>
      <c r="J12" s="66">
        <v>2.3182870370370371E-2</v>
      </c>
      <c r="K12" s="66">
        <v>7.0601851851851847E-4</v>
      </c>
      <c r="L12" s="66">
        <v>2.0636574074074075E-2</v>
      </c>
    </row>
  </sheetData>
  <sheetProtection selectLockedCells="1" selectUnlockedCells="1"/>
  <mergeCells count="2">
    <mergeCell ref="A2:L2"/>
    <mergeCell ref="A9:L9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workbookViewId="0"/>
  </sheetViews>
  <sheetFormatPr baseColWidth="10" defaultRowHeight="12.75" x14ac:dyDescent="0.2"/>
  <cols>
    <col min="1" max="1" width="25.7109375" customWidth="1"/>
    <col min="2" max="9" width="20.7109375" customWidth="1"/>
  </cols>
  <sheetData>
    <row r="2" spans="1:10" x14ac:dyDescent="0.2">
      <c r="A2" s="142" t="s">
        <v>141</v>
      </c>
      <c r="B2" s="142"/>
      <c r="C2" s="142"/>
      <c r="D2" s="142"/>
      <c r="E2" s="142"/>
      <c r="F2" s="142"/>
      <c r="G2" s="142"/>
      <c r="H2" s="142"/>
      <c r="I2" s="142"/>
      <c r="J2" s="142"/>
    </row>
    <row r="5" spans="1:10" x14ac:dyDescent="0.2">
      <c r="A5" s="67" t="s">
        <v>49</v>
      </c>
      <c r="B5" s="67" t="s">
        <v>142</v>
      </c>
      <c r="C5" s="67" t="s">
        <v>143</v>
      </c>
      <c r="D5" s="67" t="s">
        <v>144</v>
      </c>
      <c r="E5" s="67" t="s">
        <v>145</v>
      </c>
      <c r="F5" s="67" t="s">
        <v>146</v>
      </c>
      <c r="G5" s="67" t="s">
        <v>147</v>
      </c>
      <c r="H5" s="67" t="s">
        <v>148</v>
      </c>
      <c r="I5" s="67" t="s">
        <v>149</v>
      </c>
      <c r="J5" s="1"/>
    </row>
    <row r="6" spans="1:10" x14ac:dyDescent="0.2">
      <c r="A6" s="68" t="s">
        <v>150</v>
      </c>
      <c r="B6" s="64" t="s">
        <v>151</v>
      </c>
      <c r="C6" s="64">
        <v>15</v>
      </c>
      <c r="D6" s="64">
        <v>18</v>
      </c>
      <c r="E6" s="64">
        <v>18</v>
      </c>
      <c r="F6" s="66">
        <v>1.7118055555555556E-2</v>
      </c>
      <c r="G6" s="66">
        <v>0.10181712962962963</v>
      </c>
      <c r="H6" s="66">
        <v>5.4317129629629625E-2</v>
      </c>
      <c r="I6" s="69">
        <v>0.17837962962962964</v>
      </c>
      <c r="J6" s="1"/>
    </row>
    <row r="7" spans="1:10" x14ac:dyDescent="0.2">
      <c r="A7" s="68" t="s">
        <v>152</v>
      </c>
      <c r="B7" s="64" t="s">
        <v>151</v>
      </c>
      <c r="C7" s="64">
        <v>6</v>
      </c>
      <c r="D7" s="64">
        <v>36</v>
      </c>
      <c r="E7" s="64">
        <v>39</v>
      </c>
      <c r="F7" s="66">
        <v>1.9201388888888889E-2</v>
      </c>
      <c r="G7" s="66">
        <v>0.10584490740740742</v>
      </c>
      <c r="H7" s="66">
        <v>5.649305555555556E-2</v>
      </c>
      <c r="I7" s="69">
        <v>0.18781249999999999</v>
      </c>
      <c r="J7" s="1"/>
    </row>
    <row r="8" spans="1:10" x14ac:dyDescent="0.2">
      <c r="A8" s="70" t="s">
        <v>153</v>
      </c>
      <c r="B8" s="71" t="s">
        <v>151</v>
      </c>
      <c r="C8" s="71">
        <v>8</v>
      </c>
      <c r="D8" s="71">
        <v>128</v>
      </c>
      <c r="E8" s="71">
        <v>1414</v>
      </c>
      <c r="F8" s="72">
        <v>3.0520833333333334E-2</v>
      </c>
      <c r="G8" s="72">
        <v>0.16672453703703705</v>
      </c>
      <c r="H8" s="72">
        <v>0.10259259259259258</v>
      </c>
      <c r="I8" s="73">
        <v>0.31594907407407408</v>
      </c>
      <c r="J8" s="1"/>
    </row>
  </sheetData>
  <sheetProtection selectLockedCells="1" selectUnlockedCells="1"/>
  <mergeCells count="1">
    <mergeCell ref="A2:J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"/>
  <sheetViews>
    <sheetView workbookViewId="0"/>
  </sheetViews>
  <sheetFormatPr baseColWidth="10" defaultRowHeight="12.75" x14ac:dyDescent="0.2"/>
  <cols>
    <col min="5" max="5" width="13.85546875" customWidth="1"/>
    <col min="6" max="6" width="27.5703125" customWidth="1"/>
  </cols>
  <sheetData>
    <row r="2" spans="1:17" x14ac:dyDescent="0.2">
      <c r="A2" s="142" t="s">
        <v>154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5" spans="1:17" x14ac:dyDescent="0.2">
      <c r="A5" s="74" t="s">
        <v>155</v>
      </c>
      <c r="B5" s="74" t="s">
        <v>156</v>
      </c>
      <c r="C5" s="74" t="s">
        <v>54</v>
      </c>
      <c r="D5" s="74" t="s">
        <v>124</v>
      </c>
      <c r="E5" s="74" t="s">
        <v>49</v>
      </c>
      <c r="F5" s="74" t="s">
        <v>53</v>
      </c>
      <c r="G5" s="74" t="s">
        <v>10</v>
      </c>
      <c r="H5" s="74" t="s">
        <v>157</v>
      </c>
      <c r="I5" s="74" t="s">
        <v>2</v>
      </c>
      <c r="J5" s="74" t="s">
        <v>158</v>
      </c>
      <c r="K5" s="74" t="s">
        <v>3</v>
      </c>
      <c r="L5" s="74" t="s">
        <v>159</v>
      </c>
      <c r="M5" s="74" t="s">
        <v>160</v>
      </c>
      <c r="N5" s="74" t="s">
        <v>161</v>
      </c>
      <c r="O5" s="74" t="s">
        <v>162</v>
      </c>
      <c r="P5" s="74" t="s">
        <v>163</v>
      </c>
      <c r="Q5" s="1"/>
    </row>
    <row r="6" spans="1:17" x14ac:dyDescent="0.2">
      <c r="A6" s="64">
        <v>7</v>
      </c>
      <c r="B6" s="64"/>
      <c r="C6" s="69">
        <v>0.16901620370370371</v>
      </c>
      <c r="D6" s="64">
        <v>56</v>
      </c>
      <c r="E6" s="64" t="s">
        <v>164</v>
      </c>
      <c r="F6" s="64" t="s">
        <v>165</v>
      </c>
      <c r="G6" s="64" t="s">
        <v>21</v>
      </c>
      <c r="H6" s="64">
        <v>1</v>
      </c>
      <c r="I6" s="66">
        <v>2.0185185185185184E-2</v>
      </c>
      <c r="J6" s="64">
        <v>2</v>
      </c>
      <c r="K6" s="66">
        <v>8.6469907407407412E-2</v>
      </c>
      <c r="L6" s="64">
        <v>36</v>
      </c>
      <c r="M6" s="64">
        <v>9</v>
      </c>
      <c r="N6" s="66">
        <v>6.2372685185185184E-2</v>
      </c>
      <c r="O6" s="64">
        <v>8</v>
      </c>
      <c r="P6" s="64">
        <v>196</v>
      </c>
      <c r="Q6" s="1"/>
    </row>
    <row r="7" spans="1:17" x14ac:dyDescent="0.2">
      <c r="A7" s="71">
        <v>15</v>
      </c>
      <c r="B7" s="71"/>
      <c r="C7" s="73">
        <v>0.17499999999999999</v>
      </c>
      <c r="D7" s="71">
        <v>54</v>
      </c>
      <c r="E7" s="71" t="s">
        <v>166</v>
      </c>
      <c r="F7" s="71" t="s">
        <v>167</v>
      </c>
      <c r="G7" s="71" t="s">
        <v>27</v>
      </c>
      <c r="H7" s="71">
        <v>3</v>
      </c>
      <c r="I7" s="72">
        <v>2.3171296296296297E-2</v>
      </c>
      <c r="J7" s="71">
        <v>55</v>
      </c>
      <c r="K7" s="72">
        <v>8.7962962962962965E-2</v>
      </c>
      <c r="L7" s="71">
        <v>55</v>
      </c>
      <c r="M7" s="71">
        <v>30</v>
      </c>
      <c r="N7" s="72">
        <v>6.3877314814814817E-2</v>
      </c>
      <c r="O7" s="71">
        <v>12</v>
      </c>
      <c r="P7" s="71">
        <v>106</v>
      </c>
      <c r="Q7" s="1"/>
    </row>
  </sheetData>
  <sheetProtection selectLockedCells="1" selectUnlockedCells="1"/>
  <mergeCells count="1">
    <mergeCell ref="A2:P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"/>
  <sheetViews>
    <sheetView workbookViewId="0">
      <selection activeCell="I5" sqref="I5"/>
    </sheetView>
  </sheetViews>
  <sheetFormatPr baseColWidth="10" defaultRowHeight="12.75" x14ac:dyDescent="0.2"/>
  <cols>
    <col min="1" max="1" width="17" customWidth="1"/>
    <col min="4" max="4" width="15.7109375" customWidth="1"/>
    <col min="5" max="5" width="34.85546875" customWidth="1"/>
  </cols>
  <sheetData>
    <row r="2" spans="1:11" x14ac:dyDescent="0.2">
      <c r="A2" s="142" t="s">
        <v>168</v>
      </c>
      <c r="B2" s="142"/>
      <c r="C2" s="142"/>
      <c r="D2" s="142"/>
      <c r="E2" s="142"/>
      <c r="F2" s="142"/>
      <c r="G2" s="142"/>
      <c r="H2" s="142"/>
      <c r="I2" s="142"/>
      <c r="J2" s="142"/>
    </row>
    <row r="4" spans="1:11" x14ac:dyDescent="0.2">
      <c r="A4" s="74" t="s">
        <v>155</v>
      </c>
      <c r="B4" s="74" t="s">
        <v>54</v>
      </c>
      <c r="C4" s="74" t="s">
        <v>124</v>
      </c>
      <c r="D4" s="74" t="s">
        <v>49</v>
      </c>
      <c r="E4" s="74" t="s">
        <v>53</v>
      </c>
      <c r="F4" s="74" t="s">
        <v>157</v>
      </c>
      <c r="G4" s="74" t="s">
        <v>2</v>
      </c>
      <c r="H4" s="74" t="s">
        <v>3</v>
      </c>
      <c r="I4" s="74" t="s">
        <v>169</v>
      </c>
      <c r="J4" s="74" t="s">
        <v>57</v>
      </c>
      <c r="K4" s="1"/>
    </row>
    <row r="5" spans="1:11" x14ac:dyDescent="0.2">
      <c r="A5" s="64">
        <v>242</v>
      </c>
      <c r="B5" s="75" t="s">
        <v>170</v>
      </c>
      <c r="C5" s="64">
        <v>231</v>
      </c>
      <c r="D5" s="64" t="s">
        <v>171</v>
      </c>
      <c r="E5" s="64" t="s">
        <v>61</v>
      </c>
      <c r="F5" s="64">
        <v>7</v>
      </c>
      <c r="G5" s="75" t="s">
        <v>172</v>
      </c>
      <c r="H5" s="75" t="s">
        <v>173</v>
      </c>
      <c r="I5" s="76">
        <f>((88/(H5*86400))*3600)</f>
        <v>30.940521535306178</v>
      </c>
      <c r="J5" s="75" t="s">
        <v>174</v>
      </c>
      <c r="K5" s="1"/>
    </row>
    <row r="6" spans="1:11" x14ac:dyDescent="0.2">
      <c r="A6" s="77">
        <v>1814</v>
      </c>
      <c r="B6" s="78" t="s">
        <v>175</v>
      </c>
      <c r="C6" s="77">
        <v>221</v>
      </c>
      <c r="D6" s="77" t="s">
        <v>176</v>
      </c>
      <c r="E6" s="77" t="s">
        <v>61</v>
      </c>
      <c r="F6" s="77">
        <v>32</v>
      </c>
      <c r="G6" s="78" t="s">
        <v>177</v>
      </c>
      <c r="H6" s="78" t="s">
        <v>178</v>
      </c>
      <c r="I6" s="79">
        <f>((88/(H6*86400))*3600)</f>
        <v>23.259911894273131</v>
      </c>
      <c r="J6" s="78" t="s">
        <v>179</v>
      </c>
      <c r="K6" s="1"/>
    </row>
  </sheetData>
  <sheetProtection selectLockedCells="1" selectUnlockedCells="1"/>
  <mergeCells count="1">
    <mergeCell ref="A2:J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"/>
  <sheetViews>
    <sheetView workbookViewId="0"/>
  </sheetViews>
  <sheetFormatPr baseColWidth="10" defaultRowHeight="12.75" x14ac:dyDescent="0.2"/>
  <cols>
    <col min="4" max="4" width="22.28515625" customWidth="1"/>
    <col min="5" max="5" width="34.85546875" customWidth="1"/>
  </cols>
  <sheetData>
    <row r="2" spans="1:15" x14ac:dyDescent="0.2">
      <c r="A2" s="142" t="s">
        <v>180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4" spans="1:15" x14ac:dyDescent="0.2">
      <c r="A4" s="74" t="s">
        <v>155</v>
      </c>
      <c r="B4" s="74" t="s">
        <v>54</v>
      </c>
      <c r="C4" s="74" t="s">
        <v>124</v>
      </c>
      <c r="D4" s="74" t="s">
        <v>49</v>
      </c>
      <c r="E4" s="74" t="s">
        <v>53</v>
      </c>
      <c r="F4" s="74" t="s">
        <v>10</v>
      </c>
      <c r="G4" s="74" t="s">
        <v>157</v>
      </c>
      <c r="H4" s="74" t="s">
        <v>2</v>
      </c>
      <c r="I4" s="74" t="s">
        <v>158</v>
      </c>
      <c r="J4" s="74" t="s">
        <v>3</v>
      </c>
      <c r="K4" s="74" t="s">
        <v>169</v>
      </c>
      <c r="L4" s="74" t="s">
        <v>159</v>
      </c>
      <c r="M4" s="74" t="s">
        <v>161</v>
      </c>
      <c r="N4" s="74" t="s">
        <v>162</v>
      </c>
      <c r="O4" s="1"/>
    </row>
    <row r="5" spans="1:15" x14ac:dyDescent="0.2">
      <c r="A5" s="64">
        <v>50</v>
      </c>
      <c r="B5" s="66">
        <v>0.22003472222222223</v>
      </c>
      <c r="C5" s="64">
        <v>422</v>
      </c>
      <c r="D5" s="64" t="s">
        <v>181</v>
      </c>
      <c r="E5" s="64" t="s">
        <v>61</v>
      </c>
      <c r="F5" s="64" t="s">
        <v>27</v>
      </c>
      <c r="G5" s="64">
        <v>15</v>
      </c>
      <c r="H5" s="66">
        <v>2.8067129629629629E-2</v>
      </c>
      <c r="I5" s="64">
        <v>172</v>
      </c>
      <c r="J5" s="66">
        <v>0.11741898148148149</v>
      </c>
      <c r="K5" s="76">
        <f>((92/(J5*86400))*3600)</f>
        <v>32.646623952686056</v>
      </c>
      <c r="L5" s="64">
        <v>94</v>
      </c>
      <c r="M5" s="66">
        <v>7.1296296296296302E-2</v>
      </c>
      <c r="N5" s="64">
        <v>29</v>
      </c>
    </row>
    <row r="6" spans="1:15" x14ac:dyDescent="0.2">
      <c r="A6" s="77">
        <v>106</v>
      </c>
      <c r="B6" s="80">
        <v>0.22924768518518518</v>
      </c>
      <c r="C6" s="77">
        <v>419</v>
      </c>
      <c r="D6" s="77" t="s">
        <v>182</v>
      </c>
      <c r="E6" s="77" t="s">
        <v>61</v>
      </c>
      <c r="F6" s="77" t="s">
        <v>183</v>
      </c>
      <c r="G6" s="77">
        <v>3</v>
      </c>
      <c r="H6" s="80">
        <v>2.5324074074074075E-2</v>
      </c>
      <c r="I6" s="77">
        <v>45</v>
      </c>
      <c r="J6" s="80">
        <v>0.1246412037037037</v>
      </c>
      <c r="K6" s="79">
        <f>((92/(J6*86400))*3600)</f>
        <v>30.754944748816047</v>
      </c>
      <c r="L6" s="77">
        <v>194</v>
      </c>
      <c r="M6" s="80">
        <v>7.5034722222222225E-2</v>
      </c>
      <c r="N6" s="77">
        <v>61</v>
      </c>
    </row>
    <row r="7" spans="1:15" x14ac:dyDescent="0.2">
      <c r="A7" s="64">
        <v>167</v>
      </c>
      <c r="B7" s="66">
        <v>0.23994212962962963</v>
      </c>
      <c r="C7" s="64">
        <v>423</v>
      </c>
      <c r="D7" s="64" t="s">
        <v>184</v>
      </c>
      <c r="E7" s="64" t="s">
        <v>61</v>
      </c>
      <c r="F7" s="64" t="s">
        <v>23</v>
      </c>
      <c r="G7" s="64">
        <v>38</v>
      </c>
      <c r="H7" s="66">
        <v>2.7870370370370372E-2</v>
      </c>
      <c r="I7" s="64">
        <v>166</v>
      </c>
      <c r="J7" s="66">
        <v>0.12596064814814814</v>
      </c>
      <c r="K7" s="76">
        <f>((92/(J7*86400))*3600)</f>
        <v>30.432785077644034</v>
      </c>
      <c r="L7" s="64">
        <v>210</v>
      </c>
      <c r="M7" s="66">
        <v>8.2071759259259261E-2</v>
      </c>
      <c r="N7" s="64">
        <v>151</v>
      </c>
    </row>
    <row r="8" spans="1:15" x14ac:dyDescent="0.2">
      <c r="A8" s="77">
        <v>264</v>
      </c>
      <c r="B8" s="80">
        <v>0.25214120370370369</v>
      </c>
      <c r="C8" s="77">
        <v>421</v>
      </c>
      <c r="D8" s="77" t="s">
        <v>185</v>
      </c>
      <c r="E8" s="77" t="s">
        <v>61</v>
      </c>
      <c r="F8" s="77" t="s">
        <v>23</v>
      </c>
      <c r="G8" s="77">
        <v>56</v>
      </c>
      <c r="H8" s="80">
        <v>3.0590277777777779E-2</v>
      </c>
      <c r="I8" s="77">
        <v>290</v>
      </c>
      <c r="J8" s="80">
        <v>0.11415509259259259</v>
      </c>
      <c r="K8" s="79">
        <f>((92/(J8*86400))*3600)</f>
        <v>33.580046638953661</v>
      </c>
      <c r="L8" s="77">
        <v>54</v>
      </c>
      <c r="M8" s="80">
        <v>0.10328703703703704</v>
      </c>
      <c r="N8" s="77">
        <v>386</v>
      </c>
    </row>
  </sheetData>
  <sheetProtection selectLockedCells="1" selectUnlockedCells="1"/>
  <mergeCells count="1">
    <mergeCell ref="A2:N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workbookViewId="0"/>
  </sheetViews>
  <sheetFormatPr baseColWidth="10" defaultRowHeight="12.75" x14ac:dyDescent="0.2"/>
  <cols>
    <col min="4" max="4" width="21" customWidth="1"/>
    <col min="5" max="5" width="34.85546875" customWidth="1"/>
  </cols>
  <sheetData>
    <row r="2" spans="1:6" x14ac:dyDescent="0.2">
      <c r="A2" s="142" t="s">
        <v>186</v>
      </c>
      <c r="B2" s="142"/>
      <c r="C2" s="142"/>
      <c r="D2" s="142"/>
      <c r="E2" s="142"/>
      <c r="F2" s="142"/>
    </row>
    <row r="4" spans="1:6" x14ac:dyDescent="0.2">
      <c r="A4" s="74" t="s">
        <v>155</v>
      </c>
      <c r="B4" s="74" t="s">
        <v>54</v>
      </c>
      <c r="C4" s="74" t="s">
        <v>124</v>
      </c>
      <c r="D4" s="74" t="s">
        <v>49</v>
      </c>
      <c r="E4" s="74" t="s">
        <v>53</v>
      </c>
      <c r="F4" s="74" t="s">
        <v>157</v>
      </c>
    </row>
    <row r="5" spans="1:6" x14ac:dyDescent="0.2">
      <c r="A5" s="64">
        <v>1260</v>
      </c>
      <c r="B5" s="66">
        <v>0.20028935185185184</v>
      </c>
      <c r="C5" s="64">
        <v>125</v>
      </c>
      <c r="D5" s="64" t="s">
        <v>187</v>
      </c>
      <c r="E5" s="81" t="s">
        <v>61</v>
      </c>
      <c r="F5" s="64">
        <v>71</v>
      </c>
    </row>
  </sheetData>
  <sheetProtection selectLockedCells="1" selectUnlockedCells="1"/>
  <mergeCells count="1">
    <mergeCell ref="A2:F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25</vt:i4>
      </vt:variant>
    </vt:vector>
  </HeadingPairs>
  <TitlesOfParts>
    <vt:vector size="25" baseType="lpstr">
      <vt:lpstr>St Leu D'esserent</vt:lpstr>
      <vt:lpstr>Versailles</vt:lpstr>
      <vt:lpstr>Choisy au bac</vt:lpstr>
      <vt:lpstr>Etang des bois</vt:lpstr>
      <vt:lpstr>Aix</vt:lpstr>
      <vt:lpstr>Lacanau</vt:lpstr>
      <vt:lpstr>Barcelone</vt:lpstr>
      <vt:lpstr>Vendome</vt:lpstr>
      <vt:lpstr>Gendarmes et les voleurs</vt:lpstr>
      <vt:lpstr>Belfort</vt:lpstr>
      <vt:lpstr>Dijon</vt:lpstr>
      <vt:lpstr>Pont Audemer</vt:lpstr>
      <vt:lpstr>Troyes</vt:lpstr>
      <vt:lpstr>Enghiens</vt:lpstr>
      <vt:lpstr>Beauvais</vt:lpstr>
      <vt:lpstr>Cublize</vt:lpstr>
      <vt:lpstr>Nice</vt:lpstr>
      <vt:lpstr>Deauville</vt:lpstr>
      <vt:lpstr>Lac du Der</vt:lpstr>
      <vt:lpstr>Aydat</vt:lpstr>
      <vt:lpstr>CAP</vt:lpstr>
      <vt:lpstr>Francfort</vt:lpstr>
      <vt:lpstr>Morvan</vt:lpstr>
      <vt:lpstr>Etape du tour</vt:lpstr>
      <vt:lpstr>Embrun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LAVAUD, ROMUALD</cp:lastModifiedBy>
  <dcterms:created xsi:type="dcterms:W3CDTF">2018-08-29T11:18:05Z</dcterms:created>
  <dcterms:modified xsi:type="dcterms:W3CDTF">2018-08-29T11:18:05Z</dcterms:modified>
</cp:coreProperties>
</file>