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3350" activeTab="0"/>
  </bookViews>
  <sheets>
    <sheet name="Beauvais 2015" sheetId="1" r:id="rId1"/>
  </sheets>
  <definedNames>
    <definedName name="_xlnm.Print_Area" localSheetId="0">'Beauvais 2015'!$A$1:$P$38</definedName>
  </definedNames>
  <calcPr fullCalcOnLoad="1"/>
</workbook>
</file>

<file path=xl/sharedStrings.xml><?xml version="1.0" encoding="utf-8"?>
<sst xmlns="http://schemas.openxmlformats.org/spreadsheetml/2006/main" count="273" uniqueCount="174">
  <si>
    <t>Isabelle</t>
  </si>
  <si>
    <t>Pascal</t>
  </si>
  <si>
    <t>Cyrille</t>
  </si>
  <si>
    <t>MOREAU</t>
  </si>
  <si>
    <t>Ghislain</t>
  </si>
  <si>
    <t>S3M</t>
  </si>
  <si>
    <t>(-4)</t>
  </si>
  <si>
    <t>(+3)</t>
  </si>
  <si>
    <t>LAVAUD</t>
  </si>
  <si>
    <t>V1M</t>
  </si>
  <si>
    <t>(+7)</t>
  </si>
  <si>
    <t>(-6)</t>
  </si>
  <si>
    <t>MERRIEN</t>
  </si>
  <si>
    <t>(+26)</t>
  </si>
  <si>
    <t>(-5)</t>
  </si>
  <si>
    <t>S4M</t>
  </si>
  <si>
    <t>(+67)</t>
  </si>
  <si>
    <t>BOURDILLAT</t>
  </si>
  <si>
    <t>Fabian</t>
  </si>
  <si>
    <t>(+22)</t>
  </si>
  <si>
    <t>(+2)</t>
  </si>
  <si>
    <t>ARMENGOL</t>
  </si>
  <si>
    <t>V2M</t>
  </si>
  <si>
    <t>(+27)</t>
  </si>
  <si>
    <t>(+29)</t>
  </si>
  <si>
    <t>(+19)</t>
  </si>
  <si>
    <t>(+10)</t>
  </si>
  <si>
    <t>HUBERT</t>
  </si>
  <si>
    <t>(-47)</t>
  </si>
  <si>
    <t>DETANTE</t>
  </si>
  <si>
    <t>S2F</t>
  </si>
  <si>
    <t>(-12)</t>
  </si>
  <si>
    <t>S2M</t>
  </si>
  <si>
    <t>(-24)</t>
  </si>
  <si>
    <t>(+114)</t>
  </si>
  <si>
    <t>FUSIBET</t>
  </si>
  <si>
    <t>(-52)</t>
  </si>
  <si>
    <t>(-38)</t>
  </si>
  <si>
    <t>(-27)</t>
  </si>
  <si>
    <t>(-80)</t>
  </si>
  <si>
    <t>(-17)</t>
  </si>
  <si>
    <t>(+32)</t>
  </si>
  <si>
    <t>DRISSI</t>
  </si>
  <si>
    <t>S1M</t>
  </si>
  <si>
    <t>(+14)</t>
  </si>
  <si>
    <t>(+20)</t>
  </si>
  <si>
    <t>EMONNET</t>
  </si>
  <si>
    <t>(+17)</t>
  </si>
  <si>
    <t>SUARD</t>
  </si>
  <si>
    <t>V5M</t>
  </si>
  <si>
    <t>(+65)</t>
  </si>
  <si>
    <t>SCHWRDA</t>
  </si>
  <si>
    <t>(-70)</t>
  </si>
  <si>
    <t>MAILLY</t>
  </si>
  <si>
    <t>(+48)</t>
  </si>
  <si>
    <t>(-2)</t>
  </si>
  <si>
    <t>ENFERT</t>
  </si>
  <si>
    <t>(-55)</t>
  </si>
  <si>
    <t>BASTARD</t>
  </si>
  <si>
    <t>(-106)</t>
  </si>
  <si>
    <t>V3M</t>
  </si>
  <si>
    <t>(-127)</t>
  </si>
  <si>
    <t>(-112)</t>
  </si>
  <si>
    <t>(-40)</t>
  </si>
  <si>
    <t>LIGER</t>
  </si>
  <si>
    <t>V2F</t>
  </si>
  <si>
    <t>(-165)</t>
  </si>
  <si>
    <t>(+21)</t>
  </si>
  <si>
    <t>BEAULIEU</t>
  </si>
  <si>
    <t>(+33)</t>
  </si>
  <si>
    <t>(-29)</t>
  </si>
  <si>
    <t>LE DOZE</t>
  </si>
  <si>
    <t>DOS SANTOS</t>
  </si>
  <si>
    <t>TRESAL MAUROZ</t>
  </si>
  <si>
    <t>SIMONNEAU KROL</t>
  </si>
  <si>
    <t>Cl Cat</t>
  </si>
  <si>
    <t>Beauvais 2015</t>
  </si>
  <si>
    <t>Sprint ( 750 m - 22 km - 5 km)</t>
  </si>
  <si>
    <t>L ( 1.9 km - 83 km  - 20 km)</t>
  </si>
  <si>
    <t>BRICHE</t>
  </si>
  <si>
    <t>(-13)</t>
  </si>
  <si>
    <t>V1F</t>
  </si>
  <si>
    <t>(+28)</t>
  </si>
  <si>
    <t>DEYME</t>
  </si>
  <si>
    <t>(+13)</t>
  </si>
  <si>
    <t>(-3)</t>
  </si>
  <si>
    <t>PERRIER</t>
  </si>
  <si>
    <t>(+9)</t>
  </si>
  <si>
    <t>Marie line</t>
  </si>
  <si>
    <t>XS ( 300 m - 10 km - 2.5 km )</t>
  </si>
  <si>
    <t>CAM</t>
  </si>
  <si>
    <t>LENORMAND</t>
  </si>
  <si>
    <t>MIM</t>
  </si>
  <si>
    <t>(-1)</t>
  </si>
  <si>
    <t>(-7)</t>
  </si>
  <si>
    <t>Nolan</t>
  </si>
  <si>
    <t>(+4)</t>
  </si>
  <si>
    <t>BEM</t>
  </si>
  <si>
    <t>(-9)</t>
  </si>
  <si>
    <t>(+11)</t>
  </si>
  <si>
    <t>Loick</t>
  </si>
  <si>
    <t>(-30)</t>
  </si>
  <si>
    <t>(+6)</t>
  </si>
  <si>
    <t>(-11)</t>
  </si>
  <si>
    <t>Annaelle</t>
  </si>
  <si>
    <t>MIF</t>
  </si>
  <si>
    <t>(-19)</t>
  </si>
  <si>
    <t>VALENTIN</t>
  </si>
  <si>
    <t>(+8)</t>
  </si>
  <si>
    <t>ASSELIN BOULLE</t>
  </si>
  <si>
    <t>Jean Christophe</t>
  </si>
  <si>
    <t>CARVALHORETIF</t>
  </si>
  <si>
    <t>Relai L ( 1.9 km - 83 km  - 20 km)</t>
  </si>
  <si>
    <t>Diana-Nolwen-Karine</t>
  </si>
  <si>
    <t>Lucile</t>
  </si>
  <si>
    <t>Emma</t>
  </si>
  <si>
    <t>PUF</t>
  </si>
  <si>
    <t>PUM</t>
  </si>
  <si>
    <t>Pupilles ( 100 m - 2.5 km - 900 m )</t>
  </si>
  <si>
    <t>(+1)</t>
  </si>
  <si>
    <t>KIFFER</t>
  </si>
  <si>
    <t>Juliette</t>
  </si>
  <si>
    <t>BEF</t>
  </si>
  <si>
    <t>(-8)</t>
  </si>
  <si>
    <t>BESSIERE</t>
  </si>
  <si>
    <t>Benjamins ( 150 m - 3 km - 1.5 km )</t>
  </si>
  <si>
    <t>COTTEREAU</t>
  </si>
  <si>
    <t>DUMAS</t>
  </si>
  <si>
    <t>Antony</t>
  </si>
  <si>
    <t>PHILIPPE</t>
  </si>
  <si>
    <t>Loic</t>
  </si>
  <si>
    <t>HAMON</t>
  </si>
  <si>
    <t>Nom</t>
  </si>
  <si>
    <t>LEVASSEUR</t>
  </si>
  <si>
    <t>Romuald</t>
  </si>
  <si>
    <t>Cl Vélo</t>
  </si>
  <si>
    <t>Cat</t>
  </si>
  <si>
    <t>Cl CAP</t>
  </si>
  <si>
    <t>Prénom</t>
  </si>
  <si>
    <t>Tps Off</t>
  </si>
  <si>
    <t>Nat</t>
  </si>
  <si>
    <t>Vélo</t>
  </si>
  <si>
    <t>CAP</t>
  </si>
  <si>
    <t>Axel</t>
  </si>
  <si>
    <t>HERVE</t>
  </si>
  <si>
    <t>ESPEJO</t>
  </si>
  <si>
    <t>Enzo</t>
  </si>
  <si>
    <t>GEORGES</t>
  </si>
  <si>
    <t>Perrine</t>
  </si>
  <si>
    <t>Vitesse km/h</t>
  </si>
  <si>
    <t>Général</t>
  </si>
  <si>
    <t>T.1</t>
  </si>
  <si>
    <t>T.2</t>
  </si>
  <si>
    <t>Vitesse 100m</t>
  </si>
  <si>
    <t>Cl Nat</t>
  </si>
  <si>
    <t>Nicolas</t>
  </si>
  <si>
    <t>Adrien</t>
  </si>
  <si>
    <t>Paul</t>
  </si>
  <si>
    <t>Guillaume</t>
  </si>
  <si>
    <t>Philippe</t>
  </si>
  <si>
    <t>Pierre</t>
  </si>
  <si>
    <t>Quentin</t>
  </si>
  <si>
    <t>Olivier</t>
  </si>
  <si>
    <t>Eric</t>
  </si>
  <si>
    <t>Vincent</t>
  </si>
  <si>
    <t>Benjamin</t>
  </si>
  <si>
    <t>Alain</t>
  </si>
  <si>
    <t>Maxime</t>
  </si>
  <si>
    <t>Stephane</t>
  </si>
  <si>
    <t>Francois</t>
  </si>
  <si>
    <t>BERNARD</t>
  </si>
  <si>
    <t>Fabrice</t>
  </si>
  <si>
    <t>Jacques</t>
  </si>
  <si>
    <t>Mickael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</si>
</sst>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">
    <font>
      <sz val="10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2" fontId="0" fillId="3" borderId="1" xfId="0" applyNumberFormat="1" applyFill="1" applyBorder="1" applyAlignment="1">
      <alignment horizontal="center" vertical="center"/>
    </xf>
    <xf numFmtId="45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justify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45" fontId="0" fillId="0" borderId="1" xfId="0" applyNumberFormat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21" fontId="0" fillId="4" borderId="1" xfId="0" applyNumberFormat="1" applyFill="1" applyBorder="1" applyAlignment="1">
      <alignment horizontal="center" vertical="center"/>
    </xf>
    <xf numFmtId="45" fontId="0" fillId="4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Continuous" vertical="center"/>
    </xf>
    <xf numFmtId="21" fontId="0" fillId="0" borderId="1" xfId="0" applyNumberFormat="1" applyFill="1" applyBorder="1" applyAlignment="1">
      <alignment horizontal="centerContinuous" vertical="center"/>
    </xf>
    <xf numFmtId="0" fontId="0" fillId="0" borderId="1" xfId="0" applyNumberFormat="1" applyFill="1" applyBorder="1" applyAlignment="1">
      <alignment horizontal="centerContinuous" vertical="center"/>
    </xf>
    <xf numFmtId="45" fontId="0" fillId="0" borderId="1" xfId="0" applyNumberFormat="1" applyFill="1" applyBorder="1" applyAlignment="1">
      <alignment horizontal="centerContinuous" vertical="center"/>
    </xf>
    <xf numFmtId="20" fontId="0" fillId="0" borderId="1" xfId="0" applyNumberFormat="1" applyFill="1" applyBorder="1" applyAlignment="1">
      <alignment horizontal="centerContinuous" vertical="center"/>
    </xf>
    <xf numFmtId="2" fontId="0" fillId="0" borderId="1" xfId="0" applyNumberFormat="1" applyFill="1" applyBorder="1" applyAlignment="1">
      <alignment horizontal="centerContinuous" vertical="center"/>
    </xf>
    <xf numFmtId="47" fontId="0" fillId="4" borderId="1" xfId="0" applyNumberForma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workbookViewId="0" topLeftCell="A1">
      <selection activeCell="A3" sqref="A3"/>
    </sheetView>
  </sheetViews>
  <sheetFormatPr defaultColWidth="11.421875" defaultRowHeight="12.75"/>
  <cols>
    <col min="1" max="1" width="10.7109375" style="0" customWidth="1"/>
    <col min="2" max="3" width="20.7109375" style="0" customWidth="1"/>
    <col min="4" max="16" width="10.7109375" style="0" customWidth="1"/>
  </cols>
  <sheetData>
    <row r="1" spans="1:15" ht="18">
      <c r="A1" s="3" t="s">
        <v>76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13.5" thickBot="1"/>
    <row r="3" spans="1:17" ht="30" customHeight="1" thickBot="1">
      <c r="A3" s="1" t="s">
        <v>150</v>
      </c>
      <c r="B3" s="12" t="s">
        <v>132</v>
      </c>
      <c r="C3" s="1" t="s">
        <v>138</v>
      </c>
      <c r="D3" s="1" t="s">
        <v>136</v>
      </c>
      <c r="E3" s="1" t="s">
        <v>75</v>
      </c>
      <c r="F3" s="12" t="s">
        <v>139</v>
      </c>
      <c r="G3" s="1" t="s">
        <v>140</v>
      </c>
      <c r="H3" s="11" t="s">
        <v>153</v>
      </c>
      <c r="I3" s="2" t="s">
        <v>154</v>
      </c>
      <c r="J3" s="1" t="s">
        <v>151</v>
      </c>
      <c r="K3" s="1" t="s">
        <v>141</v>
      </c>
      <c r="L3" s="11" t="s">
        <v>149</v>
      </c>
      <c r="M3" s="2" t="s">
        <v>135</v>
      </c>
      <c r="N3" s="1" t="s">
        <v>152</v>
      </c>
      <c r="O3" s="1" t="s">
        <v>142</v>
      </c>
      <c r="P3" s="11" t="s">
        <v>149</v>
      </c>
      <c r="Q3" s="2" t="s">
        <v>137</v>
      </c>
    </row>
    <row r="4" spans="1:17" ht="15" thickBot="1">
      <c r="A4" s="5" t="s">
        <v>78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30" customHeight="1" thickBot="1">
      <c r="A5" s="9">
        <v>7</v>
      </c>
      <c r="B5" s="13" t="s">
        <v>144</v>
      </c>
      <c r="C5" s="9" t="s">
        <v>4</v>
      </c>
      <c r="D5" s="9" t="s">
        <v>5</v>
      </c>
      <c r="E5" s="9">
        <v>7</v>
      </c>
      <c r="F5" s="19">
        <v>0.1784039351851852</v>
      </c>
      <c r="G5" s="14">
        <v>0.018912037037037036</v>
      </c>
      <c r="H5" s="8">
        <f>G5/19</f>
        <v>0.0009953703703703704</v>
      </c>
      <c r="I5" s="18">
        <v>6</v>
      </c>
      <c r="J5" s="16">
        <v>0.03819444444444444</v>
      </c>
      <c r="K5" s="14">
        <v>0.10072916666666666</v>
      </c>
      <c r="L5" s="7">
        <f>((83/(K5*86400))*3600)</f>
        <v>34.3329886246122</v>
      </c>
      <c r="M5" s="10" t="s">
        <v>6</v>
      </c>
      <c r="N5" s="16">
        <v>0.05486111111111111</v>
      </c>
      <c r="O5" s="14">
        <v>0.05724537037037037</v>
      </c>
      <c r="P5" s="7">
        <f>((20/(O5*86400))*3600)</f>
        <v>14.557217953902143</v>
      </c>
      <c r="Q5" s="10" t="s">
        <v>7</v>
      </c>
    </row>
    <row r="6" spans="1:17" ht="30" customHeight="1" thickBot="1">
      <c r="A6" s="9">
        <v>14</v>
      </c>
      <c r="B6" s="13" t="s">
        <v>8</v>
      </c>
      <c r="C6" s="9" t="s">
        <v>134</v>
      </c>
      <c r="D6" s="14" t="s">
        <v>9</v>
      </c>
      <c r="E6" s="29">
        <v>3</v>
      </c>
      <c r="F6" s="19">
        <v>0.18197800925925925</v>
      </c>
      <c r="G6" s="14">
        <v>0.020208333333333335</v>
      </c>
      <c r="H6" s="8">
        <f aca="true" t="shared" si="0" ref="H6:H33">G6/19</f>
        <v>0.0010635964912280704</v>
      </c>
      <c r="I6" s="18">
        <v>15</v>
      </c>
      <c r="J6" s="16">
        <v>0.05</v>
      </c>
      <c r="K6" s="14">
        <v>0.09840277777777778</v>
      </c>
      <c r="L6" s="7">
        <f aca="true" t="shared" si="1" ref="L6:L33">((83/(K6*86400))*3600)</f>
        <v>35.144671841919546</v>
      </c>
      <c r="M6" s="10" t="s">
        <v>10</v>
      </c>
      <c r="N6" s="16">
        <v>0.04583333333333334</v>
      </c>
      <c r="O6" s="14">
        <v>0.061793981481481484</v>
      </c>
      <c r="P6" s="7">
        <f aca="true" t="shared" si="2" ref="P6:P33">((20/(O6*86400))*3600)</f>
        <v>13.485671474058814</v>
      </c>
      <c r="Q6" s="10" t="s">
        <v>11</v>
      </c>
    </row>
    <row r="7" spans="1:17" ht="30" customHeight="1" thickBot="1">
      <c r="A7" s="9">
        <v>47</v>
      </c>
      <c r="B7" s="13" t="s">
        <v>12</v>
      </c>
      <c r="C7" s="9" t="s">
        <v>159</v>
      </c>
      <c r="D7" s="14" t="s">
        <v>9</v>
      </c>
      <c r="E7" s="15">
        <v>14</v>
      </c>
      <c r="F7" s="19">
        <v>0.20038252314814817</v>
      </c>
      <c r="G7" s="14">
        <v>0.022939814814814816</v>
      </c>
      <c r="H7" s="8">
        <f t="shared" si="0"/>
        <v>0.0012073586744639376</v>
      </c>
      <c r="I7" s="18">
        <v>68</v>
      </c>
      <c r="J7" s="16">
        <v>0.052083333333333336</v>
      </c>
      <c r="K7" s="14">
        <v>0.1070949074074074</v>
      </c>
      <c r="L7" s="7">
        <f t="shared" si="1"/>
        <v>32.29222954717389</v>
      </c>
      <c r="M7" s="10" t="s">
        <v>13</v>
      </c>
      <c r="N7" s="16">
        <v>0.05416666666666667</v>
      </c>
      <c r="O7" s="14">
        <v>0.06861111111111111</v>
      </c>
      <c r="P7" s="7">
        <f t="shared" si="2"/>
        <v>12.145748987854251</v>
      </c>
      <c r="Q7" s="10" t="s">
        <v>14</v>
      </c>
    </row>
    <row r="8" spans="1:17" ht="30" customHeight="1" thickBot="1">
      <c r="A8" s="9">
        <v>51</v>
      </c>
      <c r="B8" s="13" t="s">
        <v>72</v>
      </c>
      <c r="C8" s="9" t="s">
        <v>160</v>
      </c>
      <c r="D8" s="15" t="s">
        <v>15</v>
      </c>
      <c r="E8" s="15">
        <v>35</v>
      </c>
      <c r="F8" s="19">
        <v>0.20093113425925926</v>
      </c>
      <c r="G8" s="14">
        <v>0.025023148148148145</v>
      </c>
      <c r="H8" s="8">
        <f t="shared" si="0"/>
        <v>0.001317007797270955</v>
      </c>
      <c r="I8" s="18">
        <v>121</v>
      </c>
      <c r="J8" s="16">
        <v>0.08402777777777777</v>
      </c>
      <c r="K8" s="14">
        <v>0.10766203703703703</v>
      </c>
      <c r="L8" s="7">
        <f t="shared" si="1"/>
        <v>32.1221242743496</v>
      </c>
      <c r="M8" s="10" t="s">
        <v>16</v>
      </c>
      <c r="N8" s="16">
        <v>0.05416666666666667</v>
      </c>
      <c r="O8" s="14">
        <v>0.06597222222222222</v>
      </c>
      <c r="P8" s="7">
        <f t="shared" si="2"/>
        <v>12.631578947368421</v>
      </c>
      <c r="Q8" s="10" t="s">
        <v>7</v>
      </c>
    </row>
    <row r="9" spans="1:17" ht="30" customHeight="1" thickBot="1">
      <c r="A9" s="9">
        <v>53</v>
      </c>
      <c r="B9" s="13" t="s">
        <v>17</v>
      </c>
      <c r="C9" s="9" t="s">
        <v>18</v>
      </c>
      <c r="D9" s="14" t="s">
        <v>15</v>
      </c>
      <c r="E9" s="15">
        <v>37</v>
      </c>
      <c r="F9" s="19">
        <v>0.2009878472222222</v>
      </c>
      <c r="G9" s="14">
        <v>0.02310185185185185</v>
      </c>
      <c r="H9" s="8">
        <f t="shared" si="0"/>
        <v>0.00121588693957115</v>
      </c>
      <c r="I9" s="18">
        <v>77</v>
      </c>
      <c r="J9" s="16">
        <v>0.1173611111111111</v>
      </c>
      <c r="K9" s="14">
        <v>0.1090625</v>
      </c>
      <c r="L9" s="7">
        <f t="shared" si="1"/>
        <v>31.709646609360078</v>
      </c>
      <c r="M9" s="10" t="s">
        <v>19</v>
      </c>
      <c r="N9" s="16">
        <v>0.052083333333333336</v>
      </c>
      <c r="O9" s="14">
        <v>0.06601851851851852</v>
      </c>
      <c r="P9" s="7">
        <f t="shared" si="2"/>
        <v>12.622720897615707</v>
      </c>
      <c r="Q9" s="10" t="s">
        <v>20</v>
      </c>
    </row>
    <row r="10" spans="1:17" ht="30" customHeight="1" thickBot="1">
      <c r="A10" s="9">
        <v>64</v>
      </c>
      <c r="B10" s="13" t="s">
        <v>21</v>
      </c>
      <c r="C10" s="9" t="s">
        <v>162</v>
      </c>
      <c r="D10" s="14" t="s">
        <v>22</v>
      </c>
      <c r="E10" s="15">
        <v>22</v>
      </c>
      <c r="F10" s="19">
        <v>0.2043616898148148</v>
      </c>
      <c r="G10" s="14">
        <v>0.02496527777777778</v>
      </c>
      <c r="H10" s="8">
        <f t="shared" si="0"/>
        <v>0.0013139619883040937</v>
      </c>
      <c r="I10" s="18">
        <v>120</v>
      </c>
      <c r="J10" s="16">
        <v>0.06458333333333334</v>
      </c>
      <c r="K10" s="14">
        <v>0.11307870370370371</v>
      </c>
      <c r="L10" s="7">
        <f t="shared" si="1"/>
        <v>30.583418628454456</v>
      </c>
      <c r="M10" s="10" t="s">
        <v>23</v>
      </c>
      <c r="N10" s="16">
        <v>0.0763888888888889</v>
      </c>
      <c r="O10" s="14">
        <v>0.06400462962962962</v>
      </c>
      <c r="P10" s="7">
        <f t="shared" si="2"/>
        <v>13.019891500904162</v>
      </c>
      <c r="Q10" s="10" t="s">
        <v>24</v>
      </c>
    </row>
    <row r="11" spans="1:17" ht="30" customHeight="1" thickBot="1">
      <c r="A11" s="9">
        <v>66</v>
      </c>
      <c r="B11" s="13" t="s">
        <v>71</v>
      </c>
      <c r="C11" s="9" t="s">
        <v>168</v>
      </c>
      <c r="D11" s="15" t="s">
        <v>9</v>
      </c>
      <c r="E11" s="15">
        <v>24</v>
      </c>
      <c r="F11" s="19">
        <v>0.2045642361111111</v>
      </c>
      <c r="G11" s="14">
        <v>0.024201388888888887</v>
      </c>
      <c r="H11" s="8">
        <f t="shared" si="0"/>
        <v>0.0012737573099415203</v>
      </c>
      <c r="I11" s="18">
        <v>95</v>
      </c>
      <c r="J11" s="16">
        <v>0.0875</v>
      </c>
      <c r="K11" s="14">
        <v>0.11050925925925925</v>
      </c>
      <c r="L11" s="7">
        <f t="shared" si="1"/>
        <v>31.29451193967323</v>
      </c>
      <c r="M11" s="10" t="s">
        <v>25</v>
      </c>
      <c r="N11" s="16">
        <v>0.03958333333333333</v>
      </c>
      <c r="O11" s="14">
        <v>0.06775462962962964</v>
      </c>
      <c r="P11" s="7">
        <f t="shared" si="2"/>
        <v>12.299282541851722</v>
      </c>
      <c r="Q11" s="10" t="s">
        <v>26</v>
      </c>
    </row>
    <row r="12" spans="1:17" ht="30" customHeight="1" thickBot="1">
      <c r="A12" s="9">
        <v>90</v>
      </c>
      <c r="B12" s="13" t="s">
        <v>27</v>
      </c>
      <c r="C12" s="9" t="s">
        <v>168</v>
      </c>
      <c r="D12" s="14" t="s">
        <v>22</v>
      </c>
      <c r="E12" s="15">
        <v>39</v>
      </c>
      <c r="F12" s="19">
        <v>0.21069733796296297</v>
      </c>
      <c r="G12" s="14">
        <v>0.021608796296296296</v>
      </c>
      <c r="H12" s="8">
        <f t="shared" si="0"/>
        <v>0.0011373050682261208</v>
      </c>
      <c r="I12" s="18">
        <v>38</v>
      </c>
      <c r="J12" s="16">
        <v>0.07361111111111111</v>
      </c>
      <c r="K12" s="14">
        <v>0.11557870370370371</v>
      </c>
      <c r="L12" s="7">
        <f t="shared" si="1"/>
        <v>29.92189064690567</v>
      </c>
      <c r="M12" s="10" t="s">
        <v>28</v>
      </c>
      <c r="N12" s="16">
        <v>0.049305555555555554</v>
      </c>
      <c r="O12" s="14">
        <v>0.07149305555555556</v>
      </c>
      <c r="P12" s="7">
        <f t="shared" si="2"/>
        <v>11.656143759106364</v>
      </c>
      <c r="Q12" s="10" t="s">
        <v>14</v>
      </c>
    </row>
    <row r="13" spans="1:17" ht="30" customHeight="1" thickBot="1">
      <c r="A13" s="9">
        <v>95</v>
      </c>
      <c r="B13" s="13" t="s">
        <v>29</v>
      </c>
      <c r="C13" s="9" t="s">
        <v>155</v>
      </c>
      <c r="D13" s="14" t="s">
        <v>15</v>
      </c>
      <c r="E13" s="15">
        <v>50</v>
      </c>
      <c r="F13" s="19">
        <v>0.21228125</v>
      </c>
      <c r="G13" s="14">
        <v>0.02342592592592593</v>
      </c>
      <c r="H13" s="8">
        <f t="shared" si="0"/>
        <v>0.0012329434697855753</v>
      </c>
      <c r="I13" s="18">
        <v>85</v>
      </c>
      <c r="J13" s="16">
        <v>0.12847222222222224</v>
      </c>
      <c r="K13" s="14">
        <v>0.1129976851851852</v>
      </c>
      <c r="L13" s="7">
        <f t="shared" si="1"/>
        <v>30.605346717197573</v>
      </c>
      <c r="M13" s="10" t="s">
        <v>6</v>
      </c>
      <c r="N13" s="16">
        <v>0.06805555555555555</v>
      </c>
      <c r="O13" s="14">
        <v>0.07262731481481481</v>
      </c>
      <c r="P13" s="7">
        <f t="shared" si="2"/>
        <v>11.474103585657371</v>
      </c>
      <c r="Q13" s="10" t="s">
        <v>11</v>
      </c>
    </row>
    <row r="14" spans="1:17" ht="30" customHeight="1" thickBot="1">
      <c r="A14" s="9">
        <v>103</v>
      </c>
      <c r="B14" s="13" t="s">
        <v>129</v>
      </c>
      <c r="C14" s="9" t="s">
        <v>148</v>
      </c>
      <c r="D14" s="14" t="s">
        <v>30</v>
      </c>
      <c r="E14" s="29">
        <v>3</v>
      </c>
      <c r="F14" s="19">
        <v>0.2145769675925926</v>
      </c>
      <c r="G14" s="14">
        <v>0.0246875</v>
      </c>
      <c r="H14" s="8">
        <f t="shared" si="0"/>
        <v>0.001299342105263158</v>
      </c>
      <c r="I14" s="18">
        <v>110</v>
      </c>
      <c r="J14" s="16">
        <v>0.052083333333333336</v>
      </c>
      <c r="K14" s="14">
        <v>0.11854166666666667</v>
      </c>
      <c r="L14" s="7">
        <f t="shared" si="1"/>
        <v>29.173989455184532</v>
      </c>
      <c r="M14" s="10" t="s">
        <v>31</v>
      </c>
      <c r="N14" s="16">
        <v>0.05486111111111111</v>
      </c>
      <c r="O14" s="14">
        <v>0.06959490740740741</v>
      </c>
      <c r="P14" s="7">
        <f t="shared" si="2"/>
        <v>11.97405621154166</v>
      </c>
      <c r="Q14" s="10" t="s">
        <v>25</v>
      </c>
    </row>
    <row r="15" spans="1:17" ht="30" customHeight="1" thickBot="1">
      <c r="A15" s="9">
        <v>104</v>
      </c>
      <c r="B15" s="13" t="s">
        <v>73</v>
      </c>
      <c r="C15" s="9" t="s">
        <v>167</v>
      </c>
      <c r="D15" s="15" t="s">
        <v>32</v>
      </c>
      <c r="E15" s="15">
        <v>53</v>
      </c>
      <c r="F15" s="19">
        <v>0.21480266203703705</v>
      </c>
      <c r="G15" s="14">
        <v>0.024513888888888887</v>
      </c>
      <c r="H15" s="8">
        <f t="shared" si="0"/>
        <v>0.001290204678362573</v>
      </c>
      <c r="I15" s="18">
        <v>102</v>
      </c>
      <c r="J15" s="16">
        <v>0.08472222222222221</v>
      </c>
      <c r="K15" s="14">
        <v>0.11160879629629629</v>
      </c>
      <c r="L15" s="7">
        <f t="shared" si="1"/>
        <v>30.986207611739083</v>
      </c>
      <c r="M15" s="10" t="s">
        <v>19</v>
      </c>
      <c r="N15" s="16">
        <v>0.1388888888888889</v>
      </c>
      <c r="O15" s="14">
        <v>0.07497685185185186</v>
      </c>
      <c r="P15" s="7">
        <f t="shared" si="2"/>
        <v>11.114541525162085</v>
      </c>
      <c r="Q15" s="10" t="s">
        <v>33</v>
      </c>
    </row>
    <row r="16" spans="1:17" ht="30" customHeight="1" thickBot="1">
      <c r="A16" s="9">
        <v>115</v>
      </c>
      <c r="B16" s="13" t="s">
        <v>74</v>
      </c>
      <c r="C16" s="9" t="s">
        <v>128</v>
      </c>
      <c r="D16" s="15" t="s">
        <v>22</v>
      </c>
      <c r="E16" s="15">
        <v>54</v>
      </c>
      <c r="F16" s="19">
        <v>0.21837094907407406</v>
      </c>
      <c r="G16" s="14">
        <v>0.029780092592592594</v>
      </c>
      <c r="H16" s="8">
        <f t="shared" si="0"/>
        <v>0.0015673732943469786</v>
      </c>
      <c r="I16" s="18">
        <v>251</v>
      </c>
      <c r="J16" s="16">
        <v>0.07847222222222222</v>
      </c>
      <c r="K16" s="14">
        <v>0.1153587962962963</v>
      </c>
      <c r="L16" s="7">
        <f t="shared" si="1"/>
        <v>29.978930470552825</v>
      </c>
      <c r="M16" s="10" t="s">
        <v>34</v>
      </c>
      <c r="N16" s="16">
        <v>0.05902777777777778</v>
      </c>
      <c r="O16" s="14">
        <v>0.07096064814814815</v>
      </c>
      <c r="P16" s="7">
        <f t="shared" si="2"/>
        <v>11.743598107975862</v>
      </c>
      <c r="Q16" s="10" t="s">
        <v>19</v>
      </c>
    </row>
    <row r="17" spans="1:17" ht="30" customHeight="1" thickBot="1">
      <c r="A17" s="9">
        <v>125</v>
      </c>
      <c r="B17" s="13" t="s">
        <v>35</v>
      </c>
      <c r="C17" s="9" t="s">
        <v>158</v>
      </c>
      <c r="D17" s="14" t="s">
        <v>9</v>
      </c>
      <c r="E17" s="15">
        <v>62</v>
      </c>
      <c r="F17" s="19">
        <v>0.22101273148148148</v>
      </c>
      <c r="G17" s="14">
        <v>0.02152777777777778</v>
      </c>
      <c r="H17" s="8">
        <f t="shared" si="0"/>
        <v>0.0011330409356725148</v>
      </c>
      <c r="I17" s="18">
        <v>35</v>
      </c>
      <c r="J17" s="16">
        <v>0.10972222222222222</v>
      </c>
      <c r="K17" s="14">
        <v>0.11512731481481481</v>
      </c>
      <c r="L17" s="7">
        <f t="shared" si="1"/>
        <v>30.039207801347143</v>
      </c>
      <c r="M17" s="10" t="s">
        <v>36</v>
      </c>
      <c r="N17" s="16">
        <v>0.07916666666666666</v>
      </c>
      <c r="O17" s="14">
        <v>0.08123842592592594</v>
      </c>
      <c r="P17" s="7">
        <f t="shared" si="2"/>
        <v>10.257871491665478</v>
      </c>
      <c r="Q17" s="10" t="s">
        <v>37</v>
      </c>
    </row>
    <row r="18" spans="1:17" ht="30" customHeight="1" thickBot="1">
      <c r="A18" s="9">
        <v>166</v>
      </c>
      <c r="B18" s="13" t="s">
        <v>147</v>
      </c>
      <c r="C18" s="9" t="s">
        <v>2</v>
      </c>
      <c r="D18" s="14" t="s">
        <v>9</v>
      </c>
      <c r="E18" s="15">
        <v>86</v>
      </c>
      <c r="F18" s="19">
        <v>0.2319658564814815</v>
      </c>
      <c r="G18" s="14">
        <v>0.02280092592592593</v>
      </c>
      <c r="H18" s="8">
        <f t="shared" si="0"/>
        <v>0.00120004873294347</v>
      </c>
      <c r="I18" s="18">
        <v>59</v>
      </c>
      <c r="J18" s="16">
        <v>0.11875</v>
      </c>
      <c r="K18" s="14">
        <v>0.11363425925925925</v>
      </c>
      <c r="L18" s="7">
        <f t="shared" si="1"/>
        <v>30.43389692401711</v>
      </c>
      <c r="M18" s="10" t="s">
        <v>38</v>
      </c>
      <c r="N18" s="16">
        <v>0.09375</v>
      </c>
      <c r="O18" s="14">
        <v>0.0920138888888889</v>
      </c>
      <c r="P18" s="7">
        <f t="shared" si="2"/>
        <v>9.056603773584905</v>
      </c>
      <c r="Q18" s="10" t="s">
        <v>39</v>
      </c>
    </row>
    <row r="19" spans="1:17" ht="30" customHeight="1" thickBot="1">
      <c r="A19" s="9">
        <v>172</v>
      </c>
      <c r="B19" s="13" t="s">
        <v>133</v>
      </c>
      <c r="C19" s="9" t="s">
        <v>169</v>
      </c>
      <c r="D19" s="14" t="s">
        <v>22</v>
      </c>
      <c r="E19" s="15">
        <v>89</v>
      </c>
      <c r="F19" s="19">
        <v>0.2332905092592593</v>
      </c>
      <c r="G19" s="14">
        <v>0.026909722222222224</v>
      </c>
      <c r="H19" s="8">
        <f t="shared" si="0"/>
        <v>0.0014163011695906434</v>
      </c>
      <c r="I19" s="18">
        <v>187</v>
      </c>
      <c r="J19" s="16">
        <v>0.08055555555555556</v>
      </c>
      <c r="K19" s="14">
        <v>0.12962962962962962</v>
      </c>
      <c r="L19" s="7">
        <f t="shared" si="1"/>
        <v>26.67857142857143</v>
      </c>
      <c r="M19" s="10" t="s">
        <v>40</v>
      </c>
      <c r="N19" s="16">
        <v>0.07222222222222223</v>
      </c>
      <c r="O19" s="14">
        <v>0.0742476851851852</v>
      </c>
      <c r="P19" s="7">
        <f t="shared" si="2"/>
        <v>11.223694466095088</v>
      </c>
      <c r="Q19" s="10" t="s">
        <v>41</v>
      </c>
    </row>
    <row r="20" spans="1:17" ht="30" customHeight="1" thickBot="1">
      <c r="A20" s="9">
        <v>174</v>
      </c>
      <c r="B20" s="13" t="s">
        <v>42</v>
      </c>
      <c r="C20" s="9" t="s">
        <v>173</v>
      </c>
      <c r="D20" s="9" t="s">
        <v>43</v>
      </c>
      <c r="E20" s="15">
        <v>75</v>
      </c>
      <c r="F20" s="19">
        <v>0.2338240740740741</v>
      </c>
      <c r="G20" s="14">
        <v>0.027557870370370368</v>
      </c>
      <c r="H20" s="8">
        <f t="shared" si="0"/>
        <v>0.001450414230019493</v>
      </c>
      <c r="I20" s="18">
        <v>208</v>
      </c>
      <c r="J20" s="16">
        <v>0.09930555555555555</v>
      </c>
      <c r="K20" s="14">
        <v>0.12519675925925924</v>
      </c>
      <c r="L20" s="7">
        <f t="shared" si="1"/>
        <v>27.623185726171773</v>
      </c>
      <c r="M20" s="10" t="s">
        <v>44</v>
      </c>
      <c r="N20" s="16">
        <v>0.0625</v>
      </c>
      <c r="O20" s="14">
        <v>0.07840277777777778</v>
      </c>
      <c r="P20" s="7">
        <f t="shared" si="2"/>
        <v>10.62887511071745</v>
      </c>
      <c r="Q20" s="10" t="s">
        <v>45</v>
      </c>
    </row>
    <row r="21" spans="1:17" ht="30" customHeight="1" thickBot="1">
      <c r="A21" s="9">
        <v>186</v>
      </c>
      <c r="B21" s="13" t="s">
        <v>46</v>
      </c>
      <c r="C21" s="9" t="s">
        <v>171</v>
      </c>
      <c r="D21" s="14" t="s">
        <v>9</v>
      </c>
      <c r="E21" s="15">
        <v>100</v>
      </c>
      <c r="F21" s="19">
        <v>0.2389513888888889</v>
      </c>
      <c r="G21" s="14">
        <v>0.027488425925925927</v>
      </c>
      <c r="H21" s="8">
        <f t="shared" si="0"/>
        <v>0.0014467592592592594</v>
      </c>
      <c r="I21" s="18">
        <v>206</v>
      </c>
      <c r="J21" s="16">
        <v>0.10486111111111111</v>
      </c>
      <c r="K21" s="14">
        <v>0.1246412037037037</v>
      </c>
      <c r="L21" s="7">
        <f t="shared" si="1"/>
        <v>27.746308849475348</v>
      </c>
      <c r="M21" s="10" t="s">
        <v>47</v>
      </c>
      <c r="N21" s="16">
        <v>0.07777777777777778</v>
      </c>
      <c r="O21" s="14">
        <v>0.0837962962962963</v>
      </c>
      <c r="P21" s="7">
        <f t="shared" si="2"/>
        <v>9.94475138121547</v>
      </c>
      <c r="Q21" s="10" t="s">
        <v>7</v>
      </c>
    </row>
    <row r="22" spans="1:17" ht="30" customHeight="1" thickBot="1">
      <c r="A22" s="9">
        <v>187</v>
      </c>
      <c r="B22" s="13" t="s">
        <v>48</v>
      </c>
      <c r="C22" s="9" t="s">
        <v>172</v>
      </c>
      <c r="D22" s="14" t="s">
        <v>49</v>
      </c>
      <c r="E22" s="15">
        <v>101</v>
      </c>
      <c r="F22" s="19">
        <v>0.23927141203703703</v>
      </c>
      <c r="G22" s="14">
        <v>0.03006944444444444</v>
      </c>
      <c r="H22" s="8">
        <f t="shared" si="0"/>
        <v>0.0015826023391812864</v>
      </c>
      <c r="I22" s="18">
        <v>255</v>
      </c>
      <c r="J22" s="16">
        <v>0.09513888888888888</v>
      </c>
      <c r="K22" s="14">
        <v>0.12229166666666667</v>
      </c>
      <c r="L22" s="7">
        <f t="shared" si="1"/>
        <v>28.2793867120954</v>
      </c>
      <c r="M22" s="10" t="s">
        <v>50</v>
      </c>
      <c r="N22" s="16">
        <v>0.06180555555555556</v>
      </c>
      <c r="O22" s="14">
        <v>0.08432870370370371</v>
      </c>
      <c r="P22" s="7">
        <f t="shared" si="2"/>
        <v>9.881965413121053</v>
      </c>
      <c r="Q22" s="10" t="s">
        <v>7</v>
      </c>
    </row>
    <row r="23" spans="1:17" ht="30" customHeight="1" thickBot="1">
      <c r="A23" s="9">
        <v>199</v>
      </c>
      <c r="B23" s="13" t="s">
        <v>51</v>
      </c>
      <c r="C23" s="9" t="s">
        <v>163</v>
      </c>
      <c r="D23" s="14" t="s">
        <v>15</v>
      </c>
      <c r="E23" s="15">
        <v>82</v>
      </c>
      <c r="F23" s="19">
        <v>0.2433854166666667</v>
      </c>
      <c r="G23" s="14">
        <v>0.025636574074074072</v>
      </c>
      <c r="H23" s="8">
        <f t="shared" si="0"/>
        <v>0.001349293372319688</v>
      </c>
      <c r="I23" s="18">
        <v>139</v>
      </c>
      <c r="J23" s="16">
        <v>0.1173611111111111</v>
      </c>
      <c r="K23" s="14">
        <v>0.13090277777777778</v>
      </c>
      <c r="L23" s="7">
        <f t="shared" si="1"/>
        <v>26.419098143236074</v>
      </c>
      <c r="M23" s="10" t="s">
        <v>52</v>
      </c>
      <c r="N23" s="16">
        <v>0.07430555555555556</v>
      </c>
      <c r="O23" s="14">
        <v>0.08368055555555555</v>
      </c>
      <c r="P23" s="7">
        <f t="shared" si="2"/>
        <v>9.95850622406639</v>
      </c>
      <c r="Q23" s="10" t="s">
        <v>26</v>
      </c>
    </row>
    <row r="24" spans="1:17" ht="30" customHeight="1" thickBot="1">
      <c r="A24" s="9">
        <v>210</v>
      </c>
      <c r="B24" s="13" t="s">
        <v>53</v>
      </c>
      <c r="C24" s="9" t="s">
        <v>1</v>
      </c>
      <c r="D24" s="14" t="s">
        <v>22</v>
      </c>
      <c r="E24" s="15">
        <v>117</v>
      </c>
      <c r="F24" s="19">
        <v>0.24696354166666667</v>
      </c>
      <c r="G24" s="14">
        <v>0.03006944444444444</v>
      </c>
      <c r="H24" s="8">
        <f t="shared" si="0"/>
        <v>0.0015826023391812864</v>
      </c>
      <c r="I24" s="18">
        <v>256</v>
      </c>
      <c r="J24" s="16">
        <v>0.10208333333333335</v>
      </c>
      <c r="K24" s="14">
        <v>0.12666666666666668</v>
      </c>
      <c r="L24" s="7">
        <f t="shared" si="1"/>
        <v>27.302631578947363</v>
      </c>
      <c r="M24" s="10" t="s">
        <v>54</v>
      </c>
      <c r="N24" s="16">
        <v>0.075</v>
      </c>
      <c r="O24" s="14">
        <v>0.08730324074074074</v>
      </c>
      <c r="P24" s="7">
        <f t="shared" si="2"/>
        <v>9.545273763754473</v>
      </c>
      <c r="Q24" s="10" t="s">
        <v>55</v>
      </c>
    </row>
    <row r="25" spans="1:17" ht="30" customHeight="1" thickBot="1">
      <c r="A25" s="9">
        <v>214</v>
      </c>
      <c r="B25" s="13" t="s">
        <v>56</v>
      </c>
      <c r="C25" s="9" t="s">
        <v>1</v>
      </c>
      <c r="D25" s="14" t="s">
        <v>22</v>
      </c>
      <c r="E25" s="15">
        <v>121</v>
      </c>
      <c r="F25" s="19">
        <v>0.24810416666666668</v>
      </c>
      <c r="G25" s="14">
        <v>0.025925925925925925</v>
      </c>
      <c r="H25" s="8">
        <f t="shared" si="0"/>
        <v>0.001364522417153996</v>
      </c>
      <c r="I25" s="18">
        <v>155</v>
      </c>
      <c r="J25" s="16">
        <v>0.15625</v>
      </c>
      <c r="K25" s="14">
        <v>0.13005787037037037</v>
      </c>
      <c r="L25" s="7">
        <f t="shared" si="1"/>
        <v>26.5907270623832</v>
      </c>
      <c r="M25" s="10" t="s">
        <v>57</v>
      </c>
      <c r="N25" s="16">
        <v>0.09861111111111111</v>
      </c>
      <c r="O25" s="14">
        <v>0.08790509259259259</v>
      </c>
      <c r="P25" s="7">
        <f t="shared" si="2"/>
        <v>9.479921000658328</v>
      </c>
      <c r="Q25" s="10" t="s">
        <v>6</v>
      </c>
    </row>
    <row r="26" spans="1:17" ht="30" customHeight="1" thickBot="1">
      <c r="A26" s="9">
        <v>235</v>
      </c>
      <c r="B26" s="13" t="s">
        <v>58</v>
      </c>
      <c r="C26" s="9" t="s">
        <v>164</v>
      </c>
      <c r="D26" s="14" t="s">
        <v>5</v>
      </c>
      <c r="E26" s="15">
        <v>92</v>
      </c>
      <c r="F26" s="19">
        <v>0.25464930555555554</v>
      </c>
      <c r="G26" s="14">
        <v>0.024583333333333332</v>
      </c>
      <c r="H26" s="8">
        <f t="shared" si="0"/>
        <v>0.001293859649122807</v>
      </c>
      <c r="I26" s="18">
        <v>105</v>
      </c>
      <c r="J26" s="16">
        <v>0.1111111111111111</v>
      </c>
      <c r="K26" s="14">
        <v>0.1322222222222222</v>
      </c>
      <c r="L26" s="7">
        <f t="shared" si="1"/>
        <v>26.15546218487395</v>
      </c>
      <c r="M26" s="10" t="s">
        <v>59</v>
      </c>
      <c r="N26" s="16">
        <v>0.09444444444444444</v>
      </c>
      <c r="O26" s="14">
        <v>0.09444444444444444</v>
      </c>
      <c r="P26" s="7">
        <f t="shared" si="2"/>
        <v>8.823529411764707</v>
      </c>
      <c r="Q26" s="10" t="s">
        <v>33</v>
      </c>
    </row>
    <row r="27" spans="1:17" ht="30" customHeight="1" thickBot="1">
      <c r="A27" s="9">
        <v>240</v>
      </c>
      <c r="B27" s="13" t="s">
        <v>127</v>
      </c>
      <c r="C27" s="9" t="s">
        <v>157</v>
      </c>
      <c r="D27" s="14" t="s">
        <v>60</v>
      </c>
      <c r="E27" s="15">
        <v>136</v>
      </c>
      <c r="F27" s="19">
        <v>0.2553420138888889</v>
      </c>
      <c r="G27" s="14">
        <v>0.024745370370370372</v>
      </c>
      <c r="H27" s="8">
        <f t="shared" si="0"/>
        <v>0.0013023879142300195</v>
      </c>
      <c r="I27" s="18">
        <v>113</v>
      </c>
      <c r="J27" s="16">
        <v>0.15</v>
      </c>
      <c r="K27" s="14">
        <v>0.13583333333333333</v>
      </c>
      <c r="L27" s="7">
        <f t="shared" si="1"/>
        <v>25.460122699386503</v>
      </c>
      <c r="M27" s="10" t="s">
        <v>61</v>
      </c>
      <c r="N27" s="16">
        <v>0.16527777777777777</v>
      </c>
      <c r="O27" s="14">
        <v>0.08953703703703704</v>
      </c>
      <c r="P27" s="7">
        <f t="shared" si="2"/>
        <v>9.307135470527404</v>
      </c>
      <c r="Q27" s="10">
        <v>0</v>
      </c>
    </row>
    <row r="28" spans="1:17" ht="30" customHeight="1" thickBot="1">
      <c r="A28" s="9">
        <v>245</v>
      </c>
      <c r="B28" s="13" t="s">
        <v>3</v>
      </c>
      <c r="C28" s="9" t="s">
        <v>162</v>
      </c>
      <c r="D28" s="14" t="s">
        <v>15</v>
      </c>
      <c r="E28" s="15">
        <v>94</v>
      </c>
      <c r="F28" s="19">
        <v>0.25757870370370367</v>
      </c>
      <c r="G28" s="14">
        <v>0.023842592592592596</v>
      </c>
      <c r="H28" s="8">
        <f t="shared" si="0"/>
        <v>0.0012548732943469787</v>
      </c>
      <c r="I28" s="18">
        <v>93</v>
      </c>
      <c r="J28" s="16">
        <v>0.15347222222222223</v>
      </c>
      <c r="K28" s="14">
        <v>0.13175925925925927</v>
      </c>
      <c r="L28" s="7">
        <f t="shared" si="1"/>
        <v>26.247364722417423</v>
      </c>
      <c r="M28" s="10" t="s">
        <v>62</v>
      </c>
      <c r="N28" s="16">
        <v>0.13194444444444445</v>
      </c>
      <c r="O28" s="14">
        <v>0.09724537037037036</v>
      </c>
      <c r="P28" s="7">
        <f t="shared" si="2"/>
        <v>8.569388240895028</v>
      </c>
      <c r="Q28" s="10" t="s">
        <v>63</v>
      </c>
    </row>
    <row r="29" spans="1:17" ht="30" customHeight="1" thickBot="1">
      <c r="A29" s="9">
        <v>253</v>
      </c>
      <c r="B29" s="13" t="s">
        <v>64</v>
      </c>
      <c r="C29" s="9" t="s">
        <v>0</v>
      </c>
      <c r="D29" s="14" t="s">
        <v>65</v>
      </c>
      <c r="E29" s="15">
        <v>6</v>
      </c>
      <c r="F29" s="19">
        <v>0.26063425925925926</v>
      </c>
      <c r="G29" s="14">
        <v>0.02466435185185185</v>
      </c>
      <c r="H29" s="8">
        <f t="shared" si="0"/>
        <v>0.0012981237816764133</v>
      </c>
      <c r="I29" s="18">
        <v>109</v>
      </c>
      <c r="J29" s="16">
        <v>0.07152777777777779</v>
      </c>
      <c r="K29" s="14">
        <v>0.14827546296296296</v>
      </c>
      <c r="L29" s="7">
        <f t="shared" si="1"/>
        <v>23.323706189992972</v>
      </c>
      <c r="M29" s="10" t="s">
        <v>66</v>
      </c>
      <c r="N29" s="16">
        <v>0.07013888888888889</v>
      </c>
      <c r="O29" s="14">
        <v>0.0853587962962963</v>
      </c>
      <c r="P29" s="7">
        <f t="shared" si="2"/>
        <v>9.76271186440678</v>
      </c>
      <c r="Q29" s="10" t="s">
        <v>67</v>
      </c>
    </row>
    <row r="30" spans="1:17" ht="30" customHeight="1" thickBot="1">
      <c r="A30" s="9">
        <v>254</v>
      </c>
      <c r="B30" s="13" t="s">
        <v>68</v>
      </c>
      <c r="C30" s="9" t="s">
        <v>1</v>
      </c>
      <c r="D30" s="14" t="s">
        <v>22</v>
      </c>
      <c r="E30" s="15">
        <v>142</v>
      </c>
      <c r="F30" s="19">
        <v>0.2612008101851852</v>
      </c>
      <c r="G30" s="14">
        <v>0.0356712962962963</v>
      </c>
      <c r="H30" s="8">
        <f t="shared" si="0"/>
        <v>0.0018774366471734894</v>
      </c>
      <c r="I30" s="18">
        <v>294</v>
      </c>
      <c r="J30" s="16">
        <v>0.11458333333333333</v>
      </c>
      <c r="K30" s="14">
        <v>0.1321064814814815</v>
      </c>
      <c r="L30" s="7">
        <f t="shared" si="1"/>
        <v>26.178377431224813</v>
      </c>
      <c r="M30" s="10" t="s">
        <v>69</v>
      </c>
      <c r="N30" s="16">
        <v>0.08125</v>
      </c>
      <c r="O30" s="14">
        <v>0.09017361111111111</v>
      </c>
      <c r="P30" s="7">
        <f t="shared" si="2"/>
        <v>9.241432422025413</v>
      </c>
      <c r="Q30" s="10" t="s">
        <v>10</v>
      </c>
    </row>
    <row r="31" spans="1:17" ht="30" customHeight="1" thickBot="1">
      <c r="A31" s="9">
        <v>264</v>
      </c>
      <c r="B31" s="13" t="s">
        <v>64</v>
      </c>
      <c r="C31" s="9" t="s">
        <v>1</v>
      </c>
      <c r="D31" s="14" t="s">
        <v>60</v>
      </c>
      <c r="E31" s="15">
        <v>148</v>
      </c>
      <c r="F31" s="19">
        <v>0.2668657407407407</v>
      </c>
      <c r="G31" s="14">
        <v>0.029837962962962965</v>
      </c>
      <c r="H31" s="8">
        <f>G31/19</f>
        <v>0.0015704191033138403</v>
      </c>
      <c r="I31" s="18">
        <v>252</v>
      </c>
      <c r="J31" s="16">
        <v>0.10694444444444444</v>
      </c>
      <c r="K31" s="14">
        <v>0.14569444444444443</v>
      </c>
      <c r="L31" s="7">
        <f t="shared" si="1"/>
        <v>23.736892278360347</v>
      </c>
      <c r="M31" s="10" t="s">
        <v>70</v>
      </c>
      <c r="N31" s="16">
        <v>0.08055555555555556</v>
      </c>
      <c r="O31" s="14">
        <v>0.08822916666666668</v>
      </c>
      <c r="P31" s="7">
        <f t="shared" si="2"/>
        <v>9.445100354191263</v>
      </c>
      <c r="Q31" s="10" t="s">
        <v>47</v>
      </c>
    </row>
    <row r="32" spans="1:17" ht="30" customHeight="1" thickBot="1">
      <c r="A32" s="22" t="s">
        <v>112</v>
      </c>
      <c r="B32" s="21"/>
      <c r="C32" s="21"/>
      <c r="D32" s="23"/>
      <c r="E32" s="24"/>
      <c r="F32" s="23"/>
      <c r="G32" s="23"/>
      <c r="H32" s="25"/>
      <c r="I32" s="24"/>
      <c r="J32" s="26"/>
      <c r="K32" s="23"/>
      <c r="L32" s="27"/>
      <c r="M32" s="21"/>
      <c r="N32" s="26"/>
      <c r="O32" s="23"/>
      <c r="P32" s="27"/>
      <c r="Q32" s="21"/>
    </row>
    <row r="33" spans="1:17" ht="30" customHeight="1" thickBot="1">
      <c r="A33" s="9">
        <v>17</v>
      </c>
      <c r="B33" s="13" t="s">
        <v>113</v>
      </c>
      <c r="C33" s="9"/>
      <c r="D33" s="14"/>
      <c r="E33" s="15"/>
      <c r="F33" s="19">
        <v>0.25829861111111113</v>
      </c>
      <c r="G33" s="14">
        <v>0.03211805555555556</v>
      </c>
      <c r="H33" s="8">
        <f t="shared" si="0"/>
        <v>0.0016904239766081873</v>
      </c>
      <c r="I33" s="18">
        <v>19</v>
      </c>
      <c r="J33" s="16">
        <v>0.030555555555555555</v>
      </c>
      <c r="K33" s="14">
        <v>0.14108796296296297</v>
      </c>
      <c r="L33" s="7">
        <f t="shared" si="1"/>
        <v>24.511894995898277</v>
      </c>
      <c r="M33" s="10">
        <v>0</v>
      </c>
      <c r="N33" s="16">
        <v>0.02638888888888889</v>
      </c>
      <c r="O33" s="14">
        <v>0.08417824074074075</v>
      </c>
      <c r="P33" s="7">
        <f t="shared" si="2"/>
        <v>9.899628763921351</v>
      </c>
      <c r="Q33" s="10" t="s">
        <v>20</v>
      </c>
    </row>
    <row r="34" spans="1:17" ht="30" customHeight="1" thickBot="1">
      <c r="A34" s="5" t="s">
        <v>77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30" customHeight="1" thickBot="1">
      <c r="A35" s="9">
        <v>82</v>
      </c>
      <c r="B35" s="13" t="s">
        <v>79</v>
      </c>
      <c r="C35" s="9" t="s">
        <v>162</v>
      </c>
      <c r="D35" s="9" t="s">
        <v>15</v>
      </c>
      <c r="E35" s="9">
        <v>41</v>
      </c>
      <c r="F35" s="19">
        <v>0.05509548611111111</v>
      </c>
      <c r="G35" s="14">
        <v>0.009502314814814816</v>
      </c>
      <c r="H35" s="8">
        <f>G35/7.5</f>
        <v>0.0012669753086419755</v>
      </c>
      <c r="I35" s="10">
        <v>102</v>
      </c>
      <c r="J35" s="16">
        <v>0.08680555555555557</v>
      </c>
      <c r="K35" s="14">
        <v>0.028611111111111115</v>
      </c>
      <c r="L35" s="7">
        <f>((22/(K35*86400))*3600)</f>
        <v>32.0388349514563</v>
      </c>
      <c r="M35" s="10" t="s">
        <v>80</v>
      </c>
      <c r="N35" s="16">
        <v>0.04375</v>
      </c>
      <c r="O35" s="14">
        <v>0.014826388888888889</v>
      </c>
      <c r="P35" s="7">
        <f>((5/(O35*86400))*3600)</f>
        <v>14.05152224824356</v>
      </c>
      <c r="Q35" s="10" t="s">
        <v>69</v>
      </c>
    </row>
    <row r="36" spans="1:17" ht="30" customHeight="1" thickBot="1">
      <c r="A36" s="9">
        <v>106</v>
      </c>
      <c r="B36" s="13" t="s">
        <v>131</v>
      </c>
      <c r="C36" s="9" t="s">
        <v>88</v>
      </c>
      <c r="D36" s="9" t="s">
        <v>81</v>
      </c>
      <c r="E36" s="30">
        <v>1</v>
      </c>
      <c r="F36" s="19">
        <v>0.05636342592592592</v>
      </c>
      <c r="G36" s="14">
        <v>0.01005787037037037</v>
      </c>
      <c r="H36" s="8">
        <f>G36/7.5</f>
        <v>0.0013410493827160494</v>
      </c>
      <c r="I36" s="10">
        <v>129</v>
      </c>
      <c r="J36" s="16">
        <v>0.05625</v>
      </c>
      <c r="K36" s="14">
        <v>0.02972222222222222</v>
      </c>
      <c r="L36" s="7">
        <f>((22/(K36*86400))*3600)</f>
        <v>30.841121495327105</v>
      </c>
      <c r="M36" s="10" t="s">
        <v>14</v>
      </c>
      <c r="N36" s="16">
        <v>0.0375</v>
      </c>
      <c r="O36" s="14">
        <v>0.015057870370370369</v>
      </c>
      <c r="P36" s="7">
        <f>((5/(O36*86400))*3600)</f>
        <v>13.83551114527287</v>
      </c>
      <c r="Q36" s="10" t="s">
        <v>82</v>
      </c>
    </row>
    <row r="37" spans="1:17" ht="30" customHeight="1" thickBot="1">
      <c r="A37" s="9">
        <v>273</v>
      </c>
      <c r="B37" s="13" t="s">
        <v>83</v>
      </c>
      <c r="C37" s="9" t="s">
        <v>164</v>
      </c>
      <c r="D37" s="9" t="s">
        <v>15</v>
      </c>
      <c r="E37" s="9">
        <v>114</v>
      </c>
      <c r="F37" s="19">
        <v>0.06960532407407408</v>
      </c>
      <c r="G37" s="14">
        <v>0.013495370370370371</v>
      </c>
      <c r="H37" s="8">
        <f>G37/7.5</f>
        <v>0.0017993827160493827</v>
      </c>
      <c r="I37" s="10">
        <v>283</v>
      </c>
      <c r="J37" s="16">
        <v>0.1125</v>
      </c>
      <c r="K37" s="14">
        <v>0.03288194444444444</v>
      </c>
      <c r="L37" s="7">
        <f>((22/(K37*86400))*3600)</f>
        <v>27.877507919746567</v>
      </c>
      <c r="M37" s="10" t="s">
        <v>84</v>
      </c>
      <c r="N37" s="16">
        <v>0.06458333333333334</v>
      </c>
      <c r="O37" s="14">
        <v>0.020300925925925927</v>
      </c>
      <c r="P37" s="7">
        <f>((5/(O37*86400))*3600)</f>
        <v>10.262257696693274</v>
      </c>
      <c r="Q37" s="10" t="s">
        <v>85</v>
      </c>
    </row>
    <row r="38" spans="1:17" ht="30" customHeight="1" thickBot="1">
      <c r="A38" s="9">
        <v>319</v>
      </c>
      <c r="B38" s="13" t="s">
        <v>86</v>
      </c>
      <c r="C38" s="9" t="s">
        <v>166</v>
      </c>
      <c r="D38" s="9" t="s">
        <v>49</v>
      </c>
      <c r="E38" s="9">
        <v>107</v>
      </c>
      <c r="F38" s="19">
        <v>0.08399016203703703</v>
      </c>
      <c r="G38" s="14">
        <v>0.017060185185185185</v>
      </c>
      <c r="H38" s="8">
        <f>G38/7.5</f>
        <v>0.002274691358024691</v>
      </c>
      <c r="I38" s="10">
        <v>325</v>
      </c>
      <c r="J38" s="16">
        <v>0.15486111111111112</v>
      </c>
      <c r="K38" s="14">
        <v>0.03648148148148148</v>
      </c>
      <c r="L38" s="7">
        <f>((22/(K38*86400))*3600)</f>
        <v>25.126903553299492</v>
      </c>
      <c r="M38" s="10" t="s">
        <v>87</v>
      </c>
      <c r="N38" s="16">
        <v>0.075</v>
      </c>
      <c r="O38" s="14">
        <v>0.02664351851851852</v>
      </c>
      <c r="P38" s="7">
        <f>((5/(O38*86400))*3600)</f>
        <v>7.819287576020851</v>
      </c>
      <c r="Q38" s="10" t="s">
        <v>85</v>
      </c>
    </row>
    <row r="39" spans="1:17" ht="30" customHeight="1" thickBot="1">
      <c r="A39" s="5" t="s">
        <v>89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30" customHeight="1" thickBot="1">
      <c r="A40" s="9">
        <v>7</v>
      </c>
      <c r="B40" s="13" t="s">
        <v>109</v>
      </c>
      <c r="C40" s="9" t="s">
        <v>160</v>
      </c>
      <c r="D40" s="9" t="s">
        <v>90</v>
      </c>
      <c r="E40" s="30">
        <v>1</v>
      </c>
      <c r="F40" s="20">
        <v>0.026740740740740742</v>
      </c>
      <c r="G40" s="17">
        <v>0.0036689814814814814</v>
      </c>
      <c r="H40" s="8">
        <f aca="true" t="shared" si="3" ref="H40:H51">G40/3</f>
        <v>0.0012229938271604939</v>
      </c>
      <c r="I40" s="10">
        <v>7</v>
      </c>
      <c r="J40" s="16">
        <v>0.02847222222222222</v>
      </c>
      <c r="K40" s="17">
        <v>0.015127314814814816</v>
      </c>
      <c r="L40" s="7">
        <f>((10/(K40*86400))*3600)</f>
        <v>27.54399387911247</v>
      </c>
      <c r="M40" s="10" t="s">
        <v>55</v>
      </c>
      <c r="N40" s="16">
        <v>0.03125</v>
      </c>
      <c r="O40" s="17">
        <v>0.006979166666666667</v>
      </c>
      <c r="P40" s="7">
        <f>((2.5/(O40*86400))*3600)</f>
        <v>14.925373134328355</v>
      </c>
      <c r="Q40" s="10" t="s">
        <v>20</v>
      </c>
    </row>
    <row r="41" spans="1:17" ht="30" customHeight="1" thickBot="1">
      <c r="A41" s="9">
        <v>11</v>
      </c>
      <c r="B41" s="13" t="s">
        <v>91</v>
      </c>
      <c r="C41" s="9" t="s">
        <v>161</v>
      </c>
      <c r="D41" s="9" t="s">
        <v>92</v>
      </c>
      <c r="E41" s="9">
        <v>6</v>
      </c>
      <c r="F41" s="20">
        <v>0.027296874999999998</v>
      </c>
      <c r="G41" s="17">
        <v>0.003599537037037037</v>
      </c>
      <c r="H41" s="8">
        <f t="shared" si="3"/>
        <v>0.0011998456790123456</v>
      </c>
      <c r="I41" s="10">
        <v>4</v>
      </c>
      <c r="J41" s="16">
        <v>0.03888888888888889</v>
      </c>
      <c r="K41" s="17">
        <v>0.015057870370370369</v>
      </c>
      <c r="L41" s="7">
        <f aca="true" t="shared" si="4" ref="L41:L51">((10/(K41*86400))*3600)</f>
        <v>27.67102229054574</v>
      </c>
      <c r="M41" s="10" t="s">
        <v>11</v>
      </c>
      <c r="N41" s="16">
        <v>0.02638888888888889</v>
      </c>
      <c r="O41" s="17">
        <v>0.007581018518518518</v>
      </c>
      <c r="P41" s="7">
        <f aca="true" t="shared" si="5" ref="P41:P51">((2.5/(O41*86400))*3600)</f>
        <v>13.740458015267174</v>
      </c>
      <c r="Q41" s="10" t="s">
        <v>93</v>
      </c>
    </row>
    <row r="42" spans="1:17" ht="30" customHeight="1" thickBot="1">
      <c r="A42" s="9">
        <v>13</v>
      </c>
      <c r="B42" s="13" t="s">
        <v>91</v>
      </c>
      <c r="C42" s="9" t="s">
        <v>110</v>
      </c>
      <c r="D42" s="9" t="s">
        <v>9</v>
      </c>
      <c r="E42" s="30">
        <v>3</v>
      </c>
      <c r="F42" s="20">
        <v>0.027561921296296296</v>
      </c>
      <c r="G42" s="17">
        <v>0.0036111111111111114</v>
      </c>
      <c r="H42" s="8">
        <f t="shared" si="3"/>
        <v>0.0012037037037037038</v>
      </c>
      <c r="I42" s="10">
        <v>5</v>
      </c>
      <c r="J42" s="16">
        <v>0.042361111111111106</v>
      </c>
      <c r="K42" s="17">
        <v>0.015127314814814816</v>
      </c>
      <c r="L42" s="7">
        <f t="shared" si="4"/>
        <v>27.54399387911247</v>
      </c>
      <c r="M42" s="10" t="s">
        <v>94</v>
      </c>
      <c r="N42" s="16">
        <v>0.034722222222222224</v>
      </c>
      <c r="O42" s="17">
        <v>0.007569444444444445</v>
      </c>
      <c r="P42" s="7">
        <f t="shared" si="5"/>
        <v>13.761467889908257</v>
      </c>
      <c r="Q42" s="10" t="s">
        <v>93</v>
      </c>
    </row>
    <row r="43" spans="1:17" ht="30" customHeight="1" thickBot="1">
      <c r="A43" s="9">
        <v>52</v>
      </c>
      <c r="B43" s="13" t="s">
        <v>126</v>
      </c>
      <c r="C43" s="9" t="s">
        <v>95</v>
      </c>
      <c r="D43" s="9" t="s">
        <v>92</v>
      </c>
      <c r="E43" s="9">
        <v>17</v>
      </c>
      <c r="F43" s="20">
        <v>0.03246759259259259</v>
      </c>
      <c r="G43" s="17">
        <v>0.005104166666666667</v>
      </c>
      <c r="H43" s="8">
        <f t="shared" si="3"/>
        <v>0.0017013888888888888</v>
      </c>
      <c r="I43" s="10">
        <v>58</v>
      </c>
      <c r="J43" s="16">
        <v>0.052083333333333336</v>
      </c>
      <c r="K43" s="17">
        <v>0.016875</v>
      </c>
      <c r="L43" s="7">
        <f t="shared" si="4"/>
        <v>24.691358024691358</v>
      </c>
      <c r="M43" s="10" t="s">
        <v>96</v>
      </c>
      <c r="N43" s="16">
        <v>0.035416666666666666</v>
      </c>
      <c r="O43" s="17">
        <v>0.009050925925925926</v>
      </c>
      <c r="P43" s="7">
        <f t="shared" si="5"/>
        <v>11.508951406649617</v>
      </c>
      <c r="Q43" s="10" t="s">
        <v>20</v>
      </c>
    </row>
    <row r="44" spans="1:17" ht="30" customHeight="1" thickBot="1">
      <c r="A44" s="9">
        <v>67</v>
      </c>
      <c r="B44" s="13" t="s">
        <v>127</v>
      </c>
      <c r="C44" s="9" t="s">
        <v>165</v>
      </c>
      <c r="D44" s="9" t="s">
        <v>97</v>
      </c>
      <c r="E44" s="9">
        <v>11</v>
      </c>
      <c r="F44" s="20">
        <v>0.03357233796296296</v>
      </c>
      <c r="G44" s="17">
        <v>0.0052430555555555555</v>
      </c>
      <c r="H44" s="8">
        <f t="shared" si="3"/>
        <v>0.0017476851851851852</v>
      </c>
      <c r="I44" s="10">
        <v>69</v>
      </c>
      <c r="J44" s="16">
        <v>0.04652777777777778</v>
      </c>
      <c r="K44" s="17">
        <v>0.01824074074074074</v>
      </c>
      <c r="L44" s="7">
        <f t="shared" si="4"/>
        <v>22.84263959390863</v>
      </c>
      <c r="M44" s="10" t="s">
        <v>98</v>
      </c>
      <c r="N44" s="16">
        <v>0.041666666666666664</v>
      </c>
      <c r="O44" s="17">
        <v>0.008657407407407407</v>
      </c>
      <c r="P44" s="7">
        <f t="shared" si="5"/>
        <v>12.032085561497325</v>
      </c>
      <c r="Q44" s="10" t="s">
        <v>99</v>
      </c>
    </row>
    <row r="45" spans="1:17" ht="30" customHeight="1" thickBot="1">
      <c r="A45" s="9">
        <v>69</v>
      </c>
      <c r="B45" s="13" t="s">
        <v>46</v>
      </c>
      <c r="C45" s="9" t="s">
        <v>100</v>
      </c>
      <c r="D45" s="9" t="s">
        <v>97</v>
      </c>
      <c r="E45" s="9">
        <v>12</v>
      </c>
      <c r="F45" s="20">
        <v>0.033949652777777777</v>
      </c>
      <c r="G45" s="17">
        <v>0.005717592592592593</v>
      </c>
      <c r="H45" s="8">
        <f t="shared" si="3"/>
        <v>0.0019058641975308642</v>
      </c>
      <c r="I45" s="10">
        <v>90</v>
      </c>
      <c r="J45" s="16">
        <v>0.04375</v>
      </c>
      <c r="K45" s="17">
        <v>0.017384259259259262</v>
      </c>
      <c r="L45" s="7">
        <f t="shared" si="4"/>
        <v>23.968042609853526</v>
      </c>
      <c r="M45" s="10" t="s">
        <v>25</v>
      </c>
      <c r="N45" s="16">
        <v>0.036111111111111115</v>
      </c>
      <c r="O45" s="17">
        <v>0.009537037037037037</v>
      </c>
      <c r="P45" s="7">
        <f t="shared" si="5"/>
        <v>10.922330097087379</v>
      </c>
      <c r="Q45" s="10" t="s">
        <v>20</v>
      </c>
    </row>
    <row r="46" spans="1:17" ht="30" customHeight="1" thickBot="1">
      <c r="A46" s="9">
        <v>70</v>
      </c>
      <c r="B46" s="13" t="s">
        <v>111</v>
      </c>
      <c r="C46" s="9" t="s">
        <v>156</v>
      </c>
      <c r="D46" s="9" t="s">
        <v>97</v>
      </c>
      <c r="E46" s="9">
        <v>13</v>
      </c>
      <c r="F46" s="20">
        <v>0.03401446759259259</v>
      </c>
      <c r="G46" s="17">
        <v>0.004780092592592592</v>
      </c>
      <c r="H46" s="8">
        <f t="shared" si="3"/>
        <v>0.001593364197530864</v>
      </c>
      <c r="I46" s="10">
        <v>46</v>
      </c>
      <c r="J46" s="16">
        <v>0.044444444444444446</v>
      </c>
      <c r="K46" s="17">
        <v>0.01869212962962963</v>
      </c>
      <c r="L46" s="7">
        <f t="shared" si="4"/>
        <v>22.291021671826623</v>
      </c>
      <c r="M46" s="10" t="s">
        <v>101</v>
      </c>
      <c r="N46" s="16">
        <v>0.03194444444444445</v>
      </c>
      <c r="O46" s="17">
        <v>0.009305555555555555</v>
      </c>
      <c r="P46" s="7">
        <f t="shared" si="5"/>
        <v>11.19402985074627</v>
      </c>
      <c r="Q46" s="10" t="s">
        <v>102</v>
      </c>
    </row>
    <row r="47" spans="1:17" ht="30" customHeight="1" thickBot="1">
      <c r="A47" s="9">
        <v>79</v>
      </c>
      <c r="B47" s="13" t="s">
        <v>127</v>
      </c>
      <c r="C47" s="9" t="s">
        <v>156</v>
      </c>
      <c r="D47" s="9" t="s">
        <v>92</v>
      </c>
      <c r="E47" s="9">
        <v>21</v>
      </c>
      <c r="F47" s="20">
        <v>0.03512268518518519</v>
      </c>
      <c r="G47" s="17">
        <v>0.0052893518518518515</v>
      </c>
      <c r="H47" s="8">
        <f t="shared" si="3"/>
        <v>0.0017631172839506172</v>
      </c>
      <c r="I47" s="10">
        <v>70</v>
      </c>
      <c r="J47" s="16">
        <v>0.05347222222222222</v>
      </c>
      <c r="K47" s="17">
        <v>0.017974537037037035</v>
      </c>
      <c r="L47" s="7">
        <f t="shared" si="4"/>
        <v>23.180940115904704</v>
      </c>
      <c r="M47" s="10" t="s">
        <v>6</v>
      </c>
      <c r="N47" s="16">
        <v>0.03888888888888889</v>
      </c>
      <c r="O47" s="17">
        <v>0.010347222222222223</v>
      </c>
      <c r="P47" s="7">
        <f t="shared" si="5"/>
        <v>10.06711409395973</v>
      </c>
      <c r="Q47" s="10" t="s">
        <v>14</v>
      </c>
    </row>
    <row r="48" spans="1:17" ht="30" customHeight="1" thickBot="1">
      <c r="A48" s="9">
        <v>80</v>
      </c>
      <c r="B48" s="13" t="s">
        <v>127</v>
      </c>
      <c r="C48" s="9" t="s">
        <v>157</v>
      </c>
      <c r="D48" s="9" t="s">
        <v>60</v>
      </c>
      <c r="E48" s="9">
        <v>12</v>
      </c>
      <c r="F48" s="20">
        <v>0.03521354166666667</v>
      </c>
      <c r="G48" s="17">
        <v>0.006863425925925926</v>
      </c>
      <c r="H48" s="8">
        <f t="shared" si="3"/>
        <v>0.0022878086419753085</v>
      </c>
      <c r="I48" s="10">
        <v>121</v>
      </c>
      <c r="J48" s="16">
        <v>0.04791666666666666</v>
      </c>
      <c r="K48" s="17">
        <v>0.018171296296296297</v>
      </c>
      <c r="L48" s="7">
        <f t="shared" si="4"/>
        <v>22.929936305732486</v>
      </c>
      <c r="M48" s="10" t="s">
        <v>23</v>
      </c>
      <c r="N48" s="16">
        <v>0.044444444444444446</v>
      </c>
      <c r="O48" s="17">
        <v>0.00866898148148148</v>
      </c>
      <c r="P48" s="7">
        <f t="shared" si="5"/>
        <v>12.016021361815756</v>
      </c>
      <c r="Q48" s="10" t="s">
        <v>44</v>
      </c>
    </row>
    <row r="49" spans="1:17" ht="30" customHeight="1" thickBot="1">
      <c r="A49" s="9">
        <v>82</v>
      </c>
      <c r="B49" s="13" t="s">
        <v>46</v>
      </c>
      <c r="C49" s="9" t="s">
        <v>171</v>
      </c>
      <c r="D49" s="9" t="s">
        <v>9</v>
      </c>
      <c r="E49" s="9">
        <v>13</v>
      </c>
      <c r="F49" s="20">
        <v>0.03557175925925926</v>
      </c>
      <c r="G49" s="17">
        <v>0.005520833333333333</v>
      </c>
      <c r="H49" s="8">
        <f t="shared" si="3"/>
        <v>0.0018402777777777777</v>
      </c>
      <c r="I49" s="10">
        <v>80</v>
      </c>
      <c r="J49" s="16">
        <v>0.15208333333333332</v>
      </c>
      <c r="K49" s="17">
        <v>0.01734953703703704</v>
      </c>
      <c r="L49" s="7">
        <f t="shared" si="4"/>
        <v>24.01601067378252</v>
      </c>
      <c r="M49" s="10" t="s">
        <v>103</v>
      </c>
      <c r="N49" s="16">
        <v>0.04027777777777778</v>
      </c>
      <c r="O49" s="17">
        <v>0.009525462962962963</v>
      </c>
      <c r="P49" s="7">
        <f t="shared" si="5"/>
        <v>10.935601458080194</v>
      </c>
      <c r="Q49" s="10" t="s">
        <v>87</v>
      </c>
    </row>
    <row r="50" spans="1:17" ht="30" customHeight="1" thickBot="1">
      <c r="A50" s="9">
        <v>102</v>
      </c>
      <c r="B50" s="13" t="s">
        <v>71</v>
      </c>
      <c r="C50" s="9" t="s">
        <v>104</v>
      </c>
      <c r="D50" s="9" t="s">
        <v>105</v>
      </c>
      <c r="E50" s="9">
        <v>9</v>
      </c>
      <c r="F50" s="20">
        <v>0.037308449074074074</v>
      </c>
      <c r="G50" s="17">
        <v>0.005497685185185185</v>
      </c>
      <c r="H50" s="8">
        <f t="shared" si="3"/>
        <v>0.0018325617283950618</v>
      </c>
      <c r="I50" s="10">
        <v>79</v>
      </c>
      <c r="J50" s="16">
        <v>0.04791666666666666</v>
      </c>
      <c r="K50" s="17">
        <v>0.019768518518518515</v>
      </c>
      <c r="L50" s="7">
        <f t="shared" si="4"/>
        <v>21.07728337236534</v>
      </c>
      <c r="M50" s="10" t="s">
        <v>106</v>
      </c>
      <c r="N50" s="16">
        <v>0.04027777777777778</v>
      </c>
      <c r="O50" s="17">
        <v>0.010601851851851854</v>
      </c>
      <c r="P50" s="7">
        <f t="shared" si="5"/>
        <v>9.82532751091703</v>
      </c>
      <c r="Q50" s="10" t="s">
        <v>6</v>
      </c>
    </row>
    <row r="51" spans="1:17" ht="30" customHeight="1" thickBot="1">
      <c r="A51" s="9">
        <v>119</v>
      </c>
      <c r="B51" s="13" t="s">
        <v>107</v>
      </c>
      <c r="C51" s="9" t="s">
        <v>164</v>
      </c>
      <c r="D51" s="9" t="s">
        <v>60</v>
      </c>
      <c r="E51" s="9">
        <v>24</v>
      </c>
      <c r="F51" s="20">
        <v>0.03854108796296297</v>
      </c>
      <c r="G51" s="17">
        <v>0.007002314814814815</v>
      </c>
      <c r="H51" s="8">
        <f t="shared" si="3"/>
        <v>0.002334104938271605</v>
      </c>
      <c r="I51" s="10">
        <v>134</v>
      </c>
      <c r="J51" s="16">
        <v>0.15277777777777776</v>
      </c>
      <c r="K51" s="17">
        <v>0.018900462962962963</v>
      </c>
      <c r="L51" s="7">
        <f t="shared" si="4"/>
        <v>22.04531537048377</v>
      </c>
      <c r="M51" s="10" t="s">
        <v>10</v>
      </c>
      <c r="N51" s="16">
        <v>0.05902777777777778</v>
      </c>
      <c r="O51" s="17">
        <v>0.00912037037037037</v>
      </c>
      <c r="P51" s="7">
        <f t="shared" si="5"/>
        <v>11.421319796954315</v>
      </c>
      <c r="Q51" s="10" t="s">
        <v>108</v>
      </c>
    </row>
    <row r="52" spans="1:17" ht="30" customHeight="1" thickBot="1">
      <c r="A52" s="5" t="s">
        <v>125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t="30" customHeight="1" thickBot="1">
      <c r="A53" s="1">
        <v>2</v>
      </c>
      <c r="B53" s="13" t="s">
        <v>170</v>
      </c>
      <c r="C53" s="9" t="s">
        <v>130</v>
      </c>
      <c r="D53" s="9" t="s">
        <v>97</v>
      </c>
      <c r="E53" s="30">
        <v>2</v>
      </c>
      <c r="F53" s="28">
        <v>0.01097974537037037</v>
      </c>
      <c r="G53" s="17">
        <v>0.002384259259259259</v>
      </c>
      <c r="H53" s="8">
        <f>G53/1.5</f>
        <v>0.001589506172839506</v>
      </c>
      <c r="I53" s="10">
        <v>9</v>
      </c>
      <c r="J53" s="16"/>
      <c r="K53" s="17">
        <v>0.005555555555555556</v>
      </c>
      <c r="L53" s="7">
        <f>((3/(K53*86400))*3600)</f>
        <v>22.5</v>
      </c>
      <c r="M53" s="10" t="s">
        <v>102</v>
      </c>
      <c r="N53" s="16"/>
      <c r="O53" s="17">
        <v>0.0030671296296296297</v>
      </c>
      <c r="P53" s="7">
        <f>((1.5/(O53*86400))*3600)</f>
        <v>20.377358490566035</v>
      </c>
      <c r="Q53" s="10" t="s">
        <v>119</v>
      </c>
    </row>
    <row r="54" spans="1:17" ht="30" customHeight="1" thickBot="1">
      <c r="A54" s="1">
        <v>11</v>
      </c>
      <c r="B54" s="13" t="s">
        <v>120</v>
      </c>
      <c r="C54" s="9" t="s">
        <v>121</v>
      </c>
      <c r="D54" s="9" t="s">
        <v>122</v>
      </c>
      <c r="E54" s="9">
        <v>4</v>
      </c>
      <c r="F54" s="28">
        <v>0.01158449074074074</v>
      </c>
      <c r="G54" s="17">
        <v>0.002349537037037037</v>
      </c>
      <c r="H54" s="8">
        <f>G54/1.5</f>
        <v>0.001566358024691358</v>
      </c>
      <c r="I54" s="10">
        <v>8</v>
      </c>
      <c r="J54" s="16"/>
      <c r="K54" s="17">
        <v>0.0059490740740740745</v>
      </c>
      <c r="L54" s="7">
        <f>((3/(K54*86400))*3600)</f>
        <v>21.011673151750973</v>
      </c>
      <c r="M54" s="10" t="s">
        <v>20</v>
      </c>
      <c r="N54" s="16"/>
      <c r="O54" s="17">
        <v>0.003310185185185185</v>
      </c>
      <c r="P54" s="7">
        <f>((1.5/(O54*86400))*3600)</f>
        <v>18.881118881118883</v>
      </c>
      <c r="Q54" s="10" t="s">
        <v>14</v>
      </c>
    </row>
    <row r="55" spans="1:17" ht="30" customHeight="1" thickBot="1">
      <c r="A55" s="1">
        <v>118</v>
      </c>
      <c r="B55" s="13" t="s">
        <v>12</v>
      </c>
      <c r="C55" s="9" t="s">
        <v>143</v>
      </c>
      <c r="D55" s="9" t="s">
        <v>97</v>
      </c>
      <c r="E55" s="9">
        <v>12</v>
      </c>
      <c r="F55" s="28">
        <v>0.012344328703703706</v>
      </c>
      <c r="G55" s="17">
        <v>0.002199074074074074</v>
      </c>
      <c r="H55" s="8">
        <f>G55/1.5</f>
        <v>0.0014660493827160495</v>
      </c>
      <c r="I55" s="10">
        <v>3</v>
      </c>
      <c r="J55" s="16"/>
      <c r="K55" s="17">
        <v>0.00633101851851852</v>
      </c>
      <c r="L55" s="7">
        <f>((3/(K55*86400))*3600)</f>
        <v>19.744058500914072</v>
      </c>
      <c r="M55" s="10" t="s">
        <v>94</v>
      </c>
      <c r="N55" s="16"/>
      <c r="O55" s="17">
        <v>0.0038310185185185183</v>
      </c>
      <c r="P55" s="7">
        <f>((1.5/(O55*86400))*3600)</f>
        <v>16.314199395770395</v>
      </c>
      <c r="Q55" s="10" t="s">
        <v>123</v>
      </c>
    </row>
    <row r="56" spans="1:17" ht="30" customHeight="1" thickBot="1">
      <c r="A56" s="1">
        <v>20</v>
      </c>
      <c r="B56" s="13" t="s">
        <v>124</v>
      </c>
      <c r="C56" s="9" t="s">
        <v>157</v>
      </c>
      <c r="D56" s="9" t="s">
        <v>97</v>
      </c>
      <c r="E56" s="9">
        <v>14</v>
      </c>
      <c r="F56" s="28">
        <v>0.01260763888888889</v>
      </c>
      <c r="G56" s="17">
        <v>0.002847222222222222</v>
      </c>
      <c r="H56" s="8">
        <f>G56/1.5</f>
        <v>0.001898148148148148</v>
      </c>
      <c r="I56" s="10">
        <v>20</v>
      </c>
      <c r="J56" s="16"/>
      <c r="K56" s="17">
        <v>0.00650462962962963</v>
      </c>
      <c r="L56" s="7">
        <f>((3/(K56*86400))*3600)</f>
        <v>19.21708185053381</v>
      </c>
      <c r="M56" s="10" t="s">
        <v>93</v>
      </c>
      <c r="N56" s="16"/>
      <c r="O56" s="17">
        <v>0.003275462962962963</v>
      </c>
      <c r="P56" s="7">
        <f>((1.5/(O56*86400))*3600)</f>
        <v>19.081272084805654</v>
      </c>
      <c r="Q56" s="10" t="s">
        <v>119</v>
      </c>
    </row>
    <row r="57" spans="1:17" ht="30" customHeight="1" thickBot="1">
      <c r="A57" s="5" t="s">
        <v>118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ht="30" customHeight="1" thickBot="1">
      <c r="A58" s="1">
        <v>12</v>
      </c>
      <c r="B58" s="13" t="s">
        <v>12</v>
      </c>
      <c r="C58" s="9" t="s">
        <v>114</v>
      </c>
      <c r="D58" s="1" t="s">
        <v>116</v>
      </c>
      <c r="E58" s="1">
        <v>4</v>
      </c>
      <c r="F58" s="28">
        <v>0.009208912037037038</v>
      </c>
      <c r="G58" s="17">
        <v>0.0017592592592592592</v>
      </c>
      <c r="H58" s="8">
        <f>G58/1</f>
        <v>0.0017592592592592592</v>
      </c>
      <c r="I58" s="10">
        <v>10</v>
      </c>
      <c r="J58" s="16"/>
      <c r="K58" s="17">
        <v>0.006111111111111111</v>
      </c>
      <c r="L58" s="7">
        <f>((2.5/(K58*86400))*3600)</f>
        <v>17.045454545454547</v>
      </c>
      <c r="M58" s="10" t="s">
        <v>55</v>
      </c>
      <c r="N58" s="16"/>
      <c r="O58" s="17">
        <v>0.0013541666666666667</v>
      </c>
      <c r="P58" s="7">
        <f>((0.9/(O58*86400))*3600)</f>
        <v>27.692307692307693</v>
      </c>
      <c r="Q58" s="10">
        <v>0</v>
      </c>
    </row>
    <row r="59" spans="1:17" ht="30" customHeight="1" thickBot="1">
      <c r="A59" s="1">
        <v>17</v>
      </c>
      <c r="B59" s="13" t="s">
        <v>91</v>
      </c>
      <c r="C59" s="9" t="s">
        <v>115</v>
      </c>
      <c r="D59" s="1" t="s">
        <v>116</v>
      </c>
      <c r="E59" s="1">
        <v>6</v>
      </c>
      <c r="F59" s="28">
        <v>0.00967361111111111</v>
      </c>
      <c r="G59" s="17">
        <v>0.001875</v>
      </c>
      <c r="H59" s="8">
        <f>G59/1</f>
        <v>0.001875</v>
      </c>
      <c r="I59" s="10">
        <v>14</v>
      </c>
      <c r="J59" s="16"/>
      <c r="K59" s="17">
        <v>0.006388888888888888</v>
      </c>
      <c r="L59" s="7">
        <f>((2.5/(K59*86400))*3600)</f>
        <v>16.304347826086957</v>
      </c>
      <c r="M59" s="10" t="s">
        <v>55</v>
      </c>
      <c r="N59" s="16"/>
      <c r="O59" s="17">
        <v>0.001423611111111111</v>
      </c>
      <c r="P59" s="7">
        <f>((0.9/(O59*86400))*3600)</f>
        <v>26.341463414634152</v>
      </c>
      <c r="Q59" s="10" t="s">
        <v>93</v>
      </c>
    </row>
    <row r="60" spans="1:17" ht="30" customHeight="1" thickBot="1">
      <c r="A60" s="1">
        <v>48</v>
      </c>
      <c r="B60" s="13" t="s">
        <v>145</v>
      </c>
      <c r="C60" s="9" t="s">
        <v>146</v>
      </c>
      <c r="D60" s="1" t="s">
        <v>117</v>
      </c>
      <c r="E60" s="1">
        <v>27</v>
      </c>
      <c r="F60" s="28">
        <v>0.014979745370370369</v>
      </c>
      <c r="G60" s="17">
        <v>0.0030324074074074073</v>
      </c>
      <c r="H60" s="8">
        <f>G60/1</f>
        <v>0.0030324074074074073</v>
      </c>
      <c r="I60" s="10">
        <v>47</v>
      </c>
      <c r="J60" s="16"/>
      <c r="K60" s="17">
        <v>0.01050925925925926</v>
      </c>
      <c r="L60" s="7">
        <f>((2.5/(K60*86400))*3600)</f>
        <v>9.911894273127754</v>
      </c>
      <c r="M60" s="10">
        <v>0</v>
      </c>
      <c r="N60" s="16"/>
      <c r="O60" s="17">
        <v>0.0014583333333333334</v>
      </c>
      <c r="P60" s="7">
        <f>((0.9/(O60*86400))*3600)</f>
        <v>25.71428571428571</v>
      </c>
      <c r="Q60" s="10" t="s">
        <v>93</v>
      </c>
    </row>
  </sheetData>
  <printOptions/>
  <pageMargins left="0.19" right="0.16" top="1" bottom="1" header="0.4921259845" footer="0.4921259845"/>
  <pageSetup fitToHeight="1" fitToWidth="1" horizontalDpi="600" verticalDpi="600" orientation="landscape" paperSize="9" scale="80" r:id="rId3"/>
  <legacyDrawing r:id="rId2"/>
  <oleObjects>
    <oleObject progId="PBrush" shapeId="18273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kmjnc7</dc:creator>
  <cp:keywords/>
  <dc:description/>
  <cp:lastModifiedBy>kmjnc7</cp:lastModifiedBy>
  <cp:lastPrinted>2014-09-05T09:11:20Z</cp:lastPrinted>
  <dcterms:created xsi:type="dcterms:W3CDTF">2014-09-02T12:35:02Z</dcterms:created>
  <dcterms:modified xsi:type="dcterms:W3CDTF">2015-06-22T13:03:46Z</dcterms:modified>
  <cp:category/>
  <cp:version/>
  <cp:contentType/>
  <cp:contentStatus/>
</cp:coreProperties>
</file>